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izzatilloakbarov\Downloads\"/>
    </mc:Choice>
  </mc:AlternateContent>
  <bookViews>
    <workbookView xWindow="32760" yWindow="32760" windowWidth="28800" windowHeight="12315" tabRatio="790" activeTab="5"/>
  </bookViews>
  <sheets>
    <sheet name="1-илова" sheetId="9" r:id="rId1"/>
    <sheet name="2-илова" sheetId="11" r:id="rId2"/>
    <sheet name="3-илова" sheetId="1" r:id="rId3"/>
    <sheet name="4-илова " sheetId="4" r:id="rId4"/>
    <sheet name="5-илова" sheetId="7" r:id="rId5"/>
    <sheet name="6-илова " sheetId="25" r:id="rId6"/>
    <sheet name="7-илова" sheetId="17" r:id="rId7"/>
    <sheet name="8-илова " sheetId="18" r:id="rId8"/>
    <sheet name="9 илова" sheetId="24" r:id="rId9"/>
    <sheet name="10 илова " sheetId="26" r:id="rId10"/>
    <sheet name="11 илова" sheetId="22" r:id="rId11"/>
    <sheet name="12 илова" sheetId="27" r:id="rId12"/>
    <sheet name="13 илова" sheetId="19" r:id="rId13"/>
    <sheet name="14-илова " sheetId="13" r:id="rId14"/>
    <sheet name="15-илова" sheetId="14" r:id="rId15"/>
    <sheet name="ГТК" sheetId="23" state="hidden" r:id="rId16"/>
  </sheets>
  <externalReferences>
    <externalReference r:id="rId17"/>
  </externalReferences>
  <definedNames>
    <definedName name="_xlnm._FilterDatabase" localSheetId="3" hidden="1">'4-илова '!$A$4:$Y$11</definedName>
    <definedName name="_xlnm._FilterDatabase" localSheetId="5" hidden="1">'6-илова '!$A$5:$M$8</definedName>
    <definedName name="_xlnm.Print_Titles" localSheetId="1">'2-илова'!#REF!</definedName>
    <definedName name="_xlnm.Print_Titles" localSheetId="3">'4-илова '!$4:$4</definedName>
    <definedName name="_xlnm.Print_Titles" localSheetId="4">'5-илова'!#REF!</definedName>
    <definedName name="_xlnm.Print_Titles" localSheetId="5">'6-илова '!$5:$5</definedName>
    <definedName name="_xlnm.Print_Area" localSheetId="9">'10 илова '!$A$1:$L$15</definedName>
    <definedName name="_xlnm.Print_Area" localSheetId="14">'15-илова'!$A$1:$J$13</definedName>
    <definedName name="_xlnm.Print_Area" localSheetId="1">'2-илова'!$A$1:$J$13</definedName>
    <definedName name="_xlnm.Print_Area" localSheetId="3">'4-илова '!$A$1:$L$77</definedName>
    <definedName name="_xlnm.Print_Area" localSheetId="4">'5-илова'!$A$1:$L$892</definedName>
    <definedName name="_xlnm.Print_Area" localSheetId="5">'6-илова '!$A$1:$H$25</definedName>
  </definedNames>
  <calcPr calcId="152511" fullCalcOnLoad="1"/>
</workbook>
</file>

<file path=xl/calcChain.xml><?xml version="1.0" encoding="utf-8"?>
<calcChain xmlns="http://schemas.openxmlformats.org/spreadsheetml/2006/main">
  <c r="L43" i="7" l="1"/>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A11" i="1"/>
  <c r="C6" i="9"/>
  <c r="A6" i="9"/>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L886" i="7"/>
  <c r="L885" i="7"/>
  <c r="A885" i="7"/>
  <c r="A886" i="7" s="1"/>
  <c r="L884" i="7"/>
  <c r="A860" i="7"/>
  <c r="A861" i="7" s="1"/>
  <c r="A635" i="1"/>
  <c r="A613" i="1"/>
  <c r="L746" i="7"/>
  <c r="L745" i="7"/>
  <c r="L744" i="7"/>
  <c r="L743" i="7"/>
  <c r="L741" i="7"/>
  <c r="L740" i="7"/>
  <c r="L739" i="7"/>
  <c r="L738" i="7"/>
  <c r="L737" i="7"/>
  <c r="L733" i="7"/>
  <c r="L732" i="7"/>
  <c r="L731" i="7"/>
  <c r="L730" i="7"/>
  <c r="L723" i="7"/>
  <c r="A720" i="7"/>
  <c r="A721" i="7" s="1"/>
  <c r="L719" i="7"/>
  <c r="L711" i="7"/>
  <c r="L710" i="7"/>
  <c r="L709" i="7"/>
  <c r="L705" i="7"/>
  <c r="L704" i="7"/>
  <c r="L703" i="7"/>
  <c r="L700" i="7"/>
  <c r="L699" i="7"/>
  <c r="L698" i="7"/>
  <c r="L697" i="7"/>
  <c r="L696" i="7"/>
  <c r="L695" i="7"/>
  <c r="L694" i="7"/>
  <c r="L693" i="7"/>
  <c r="L692" i="7"/>
  <c r="L691" i="7"/>
  <c r="L688" i="7"/>
  <c r="L687" i="7"/>
  <c r="L686" i="7"/>
  <c r="L685" i="7"/>
  <c r="L684" i="7"/>
  <c r="L683" i="7"/>
  <c r="L682" i="7"/>
  <c r="L674" i="7"/>
  <c r="L673" i="7"/>
  <c r="L672" i="7"/>
  <c r="L671" i="7"/>
  <c r="L670" i="7"/>
  <c r="L669" i="7"/>
  <c r="L668" i="7"/>
  <c r="A668" i="7"/>
  <c r="A669" i="7"/>
  <c r="L667" i="7"/>
  <c r="L712" i="7" s="1"/>
  <c r="L660" i="7"/>
  <c r="L659" i="7"/>
  <c r="L658" i="7"/>
  <c r="L657" i="7"/>
  <c r="L656" i="7"/>
  <c r="L655" i="7"/>
  <c r="L654" i="7"/>
  <c r="L653" i="7"/>
  <c r="L652" i="7"/>
  <c r="L651" i="7"/>
  <c r="L650" i="7"/>
  <c r="L649" i="7"/>
  <c r="L648" i="7"/>
  <c r="L647" i="7"/>
  <c r="L646" i="7"/>
  <c r="L645" i="7"/>
  <c r="L644" i="7"/>
  <c r="L643" i="7"/>
  <c r="L642" i="7"/>
  <c r="L641" i="7"/>
  <c r="L640" i="7"/>
  <c r="L639" i="7"/>
  <c r="L638" i="7"/>
  <c r="L637" i="7"/>
  <c r="L636" i="7"/>
  <c r="L635" i="7"/>
  <c r="L634" i="7"/>
  <c r="L633" i="7"/>
  <c r="L632" i="7"/>
  <c r="L631" i="7"/>
  <c r="L630" i="7"/>
  <c r="A630" i="7"/>
  <c r="A631" i="7"/>
  <c r="L629" i="7"/>
  <c r="L661" i="7" s="1"/>
  <c r="L623" i="7"/>
  <c r="L622" i="7"/>
  <c r="L621" i="7"/>
  <c r="L620" i="7"/>
  <c r="L619" i="7"/>
  <c r="L618" i="7"/>
  <c r="L617" i="7"/>
  <c r="L616" i="7"/>
  <c r="L615" i="7"/>
  <c r="L614" i="7"/>
  <c r="L613" i="7"/>
  <c r="L612" i="7"/>
  <c r="L611" i="7"/>
  <c r="L610" i="7"/>
  <c r="L609" i="7"/>
  <c r="L608" i="7"/>
  <c r="L607" i="7"/>
  <c r="L606" i="7"/>
  <c r="L605" i="7"/>
  <c r="L604" i="7"/>
  <c r="L603" i="7"/>
  <c r="L602" i="7"/>
  <c r="L601" i="7"/>
  <c r="L600" i="7"/>
  <c r="L599" i="7"/>
  <c r="L591" i="7"/>
  <c r="L590" i="7"/>
  <c r="L589" i="7"/>
  <c r="L588" i="7"/>
  <c r="L587" i="7"/>
  <c r="L586" i="7"/>
  <c r="L585" i="7"/>
  <c r="L584" i="7"/>
  <c r="L578" i="7"/>
  <c r="J578" i="7"/>
  <c r="L567" i="7"/>
  <c r="L566" i="7"/>
  <c r="A566" i="7"/>
  <c r="A567" i="7" s="1"/>
  <c r="L565" i="7"/>
  <c r="L558" i="7"/>
  <c r="L557" i="7"/>
  <c r="L556" i="7"/>
  <c r="L555" i="7"/>
  <c r="L554" i="7"/>
  <c r="L553" i="7"/>
  <c r="L559" i="7" s="1"/>
  <c r="L547" i="7"/>
  <c r="L546" i="7"/>
  <c r="L524" i="7"/>
  <c r="L523" i="7"/>
  <c r="L522" i="7"/>
  <c r="L521" i="7"/>
  <c r="L520" i="7"/>
  <c r="L519" i="7"/>
  <c r="L518" i="7"/>
  <c r="L517" i="7"/>
  <c r="L516" i="7"/>
  <c r="A516" i="7"/>
  <c r="A517" i="7" s="1"/>
  <c r="L515" i="7"/>
  <c r="L483" i="7"/>
  <c r="K482" i="7"/>
  <c r="L482" i="7" s="1"/>
  <c r="L481" i="7"/>
  <c r="L480" i="7"/>
  <c r="L479" i="7"/>
  <c r="L478" i="7"/>
  <c r="L477" i="7"/>
  <c r="L476" i="7"/>
  <c r="L475" i="7"/>
  <c r="L474" i="7"/>
  <c r="L473" i="7"/>
  <c r="L472" i="7"/>
  <c r="L471" i="7"/>
  <c r="L470" i="7"/>
  <c r="L469" i="7"/>
  <c r="L468" i="7"/>
  <c r="L467" i="7"/>
  <c r="L466" i="7"/>
  <c r="L465" i="7"/>
  <c r="L464" i="7"/>
  <c r="L463" i="7"/>
  <c r="L462" i="7"/>
  <c r="L461" i="7"/>
  <c r="L460" i="7"/>
  <c r="L459" i="7"/>
  <c r="L458" i="7"/>
  <c r="L457" i="7"/>
  <c r="L456" i="7"/>
  <c r="L455" i="7"/>
  <c r="L454" i="7"/>
  <c r="L453" i="7"/>
  <c r="L452" i="7"/>
  <c r="L451" i="7"/>
  <c r="L450" i="7"/>
  <c r="L449" i="7"/>
  <c r="L448" i="7"/>
  <c r="L447" i="7"/>
  <c r="L446" i="7"/>
  <c r="L445" i="7"/>
  <c r="L444" i="7"/>
  <c r="L443" i="7"/>
  <c r="L442" i="7"/>
  <c r="L441" i="7"/>
  <c r="L440" i="7"/>
  <c r="L439" i="7"/>
  <c r="L438" i="7"/>
  <c r="L437" i="7"/>
  <c r="L436" i="7"/>
  <c r="L435" i="7"/>
  <c r="L434" i="7"/>
  <c r="L433" i="7"/>
  <c r="L432" i="7"/>
  <c r="L431" i="7"/>
  <c r="L430" i="7"/>
  <c r="L429" i="7"/>
  <c r="L428" i="7"/>
  <c r="J427" i="7"/>
  <c r="J426" i="7"/>
  <c r="L425" i="7"/>
  <c r="L424" i="7"/>
  <c r="A424" i="7"/>
  <c r="L423" i="7"/>
  <c r="L422" i="7"/>
  <c r="L421" i="7"/>
  <c r="L420" i="7"/>
  <c r="A420" i="7"/>
  <c r="A421" i="7"/>
  <c r="L419" i="7"/>
  <c r="L414" i="7"/>
  <c r="J414" i="7"/>
  <c r="K413" i="7"/>
  <c r="K414" i="7"/>
  <c r="K388" i="7"/>
  <c r="J388" i="7"/>
  <c r="L318" i="7"/>
  <c r="L317" i="7"/>
  <c r="L316" i="7"/>
  <c r="L315" i="7"/>
  <c r="L314" i="7"/>
  <c r="L313" i="7"/>
  <c r="L312" i="7"/>
  <c r="L311" i="7"/>
  <c r="L310" i="7"/>
  <c r="L388" i="7" s="1"/>
  <c r="A310" i="7"/>
  <c r="A311" i="7"/>
  <c r="L309" i="7"/>
  <c r="J303" i="7"/>
  <c r="L302" i="7"/>
  <c r="L301" i="7"/>
  <c r="L300" i="7"/>
  <c r="L299" i="7"/>
  <c r="L298" i="7"/>
  <c r="L297" i="7"/>
  <c r="L296" i="7"/>
  <c r="L295" i="7"/>
  <c r="L294" i="7"/>
  <c r="L293" i="7"/>
  <c r="L292" i="7"/>
  <c r="L291" i="7"/>
  <c r="L290" i="7"/>
  <c r="L303" i="7" s="1"/>
  <c r="K181" i="7"/>
  <c r="K148" i="7"/>
  <c r="J148" i="7"/>
  <c r="J91" i="7"/>
  <c r="K91" i="7"/>
  <c r="A592" i="1"/>
  <c r="A570" i="1"/>
  <c r="A412" i="1"/>
  <c r="A208" i="1"/>
  <c r="A78" i="1"/>
  <c r="G39" i="9"/>
  <c r="F39" i="9"/>
  <c r="E39" i="9"/>
  <c r="D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39" i="9" s="1"/>
  <c r="A506" i="1"/>
  <c r="A463" i="1"/>
  <c r="A433" i="1"/>
  <c r="A387" i="1"/>
  <c r="A341" i="1"/>
  <c r="L509" i="7"/>
  <c r="L508" i="7"/>
  <c r="L507" i="7"/>
  <c r="L506" i="7"/>
  <c r="L505" i="7"/>
  <c r="L504" i="7"/>
  <c r="L503" i="7"/>
  <c r="L502" i="7"/>
  <c r="L501" i="7"/>
  <c r="L500" i="7"/>
  <c r="A319" i="1"/>
  <c r="E280" i="1"/>
  <c r="E277" i="1"/>
  <c r="A9" i="23"/>
  <c r="A10" i="23" s="1"/>
  <c r="A11" i="23" s="1"/>
  <c r="A12" i="23" s="1"/>
  <c r="A13" i="23" s="1"/>
  <c r="A14" i="23" s="1"/>
  <c r="A15" i="23" s="1"/>
  <c r="A16" i="23" s="1"/>
  <c r="A17" i="23" s="1"/>
  <c r="A9" i="13"/>
  <c r="A10" i="13"/>
  <c r="D11" i="13"/>
  <c r="E11" i="13"/>
  <c r="F11" i="13"/>
  <c r="G11" i="13"/>
  <c r="H11" i="13"/>
  <c r="I11" i="13"/>
  <c r="K11" i="13"/>
  <c r="A17" i="13"/>
  <c r="A18" i="13" s="1"/>
  <c r="D19" i="13"/>
  <c r="E19" i="13"/>
  <c r="F19" i="13"/>
  <c r="A26" i="13"/>
  <c r="A27" i="13" s="1"/>
  <c r="D28" i="13"/>
  <c r="E28" i="13"/>
  <c r="F28" i="13"/>
  <c r="A6" i="27"/>
  <c r="A7" i="27"/>
  <c r="A8" i="27"/>
  <c r="A9" i="27" s="1"/>
  <c r="A10" i="27" s="1"/>
  <c r="A11" i="27" s="1"/>
  <c r="A12" i="27" s="1"/>
  <c r="A13" i="27" s="1"/>
  <c r="A14" i="27" s="1"/>
  <c r="A6" i="22"/>
  <c r="A7" i="22"/>
  <c r="A8" i="22" s="1"/>
  <c r="A9" i="22" s="1"/>
  <c r="A10" i="22" s="1"/>
  <c r="A11" i="22" s="1"/>
  <c r="A12" i="22" s="1"/>
  <c r="A13" i="22" s="1"/>
  <c r="A14" i="22" s="1"/>
  <c r="A8" i="17"/>
  <c r="A9" i="17" s="1"/>
  <c r="A10" i="17" s="1"/>
  <c r="A11" i="17" s="1"/>
  <c r="A12" i="17" s="1"/>
  <c r="A8" i="25"/>
  <c r="A15" i="25"/>
  <c r="A16" i="25"/>
  <c r="L98" i="7"/>
  <c r="L99" i="7"/>
  <c r="L100" i="7"/>
  <c r="L101" i="7"/>
  <c r="L102" i="7"/>
  <c r="L103" i="7"/>
  <c r="L104" i="7"/>
  <c r="L105" i="7"/>
  <c r="L107" i="7"/>
  <c r="L108" i="7"/>
  <c r="L109" i="7"/>
  <c r="L110" i="7"/>
  <c r="L111" i="7"/>
  <c r="L112" i="7"/>
  <c r="L113" i="7"/>
  <c r="L114" i="7"/>
  <c r="L115" i="7"/>
  <c r="L116" i="7"/>
  <c r="L117" i="7"/>
  <c r="L118" i="7"/>
  <c r="L119" i="7"/>
  <c r="L120" i="7"/>
  <c r="L121" i="7"/>
  <c r="L122" i="7"/>
  <c r="L123" i="7"/>
  <c r="L124" i="7"/>
  <c r="L125" i="7"/>
  <c r="L126" i="7"/>
  <c r="L127" i="7"/>
  <c r="L128" i="7"/>
  <c r="L129" i="7"/>
  <c r="L130" i="7"/>
  <c r="L166" i="7"/>
  <c r="L181" i="7" s="1"/>
  <c r="A167" i="7"/>
  <c r="A170" i="7"/>
  <c r="A171" i="7" s="1"/>
  <c r="A172" i="7" s="1"/>
  <c r="A173" i="7" s="1"/>
  <c r="A174" i="7" s="1"/>
  <c r="A175" i="7" s="1"/>
  <c r="A176" i="7" s="1"/>
  <c r="A177" i="7" s="1"/>
  <c r="A178" i="7" s="1"/>
  <c r="A179" i="7" s="1"/>
  <c r="A180" i="7" s="1"/>
  <c r="J181" i="7"/>
  <c r="L48" i="7"/>
  <c r="L91" i="7" s="1"/>
  <c r="A49" i="7"/>
  <c r="A50" i="7" s="1"/>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A156" i="7"/>
  <c r="L158" i="7"/>
  <c r="L159" i="7"/>
  <c r="L160" i="7"/>
  <c r="A531" i="7"/>
  <c r="A532" i="7" s="1"/>
  <c r="L136" i="7"/>
  <c r="A137" i="7"/>
  <c r="L137" i="7"/>
  <c r="A138" i="7"/>
  <c r="L138" i="7"/>
  <c r="L148" i="7" s="1"/>
  <c r="L139" i="7"/>
  <c r="L140" i="7"/>
  <c r="L141" i="7"/>
  <c r="L142" i="7"/>
  <c r="L143" i="7"/>
  <c r="L144" i="7"/>
  <c r="L145" i="7"/>
  <c r="A146" i="7"/>
  <c r="L146" i="7"/>
  <c r="L147" i="7"/>
  <c r="L187" i="7"/>
  <c r="A188" i="7"/>
  <c r="L188" i="7"/>
  <c r="A189" i="7"/>
  <c r="L189" i="7"/>
  <c r="L190" i="7"/>
  <c r="L191" i="7"/>
  <c r="L249" i="7" s="1"/>
  <c r="L192" i="7"/>
  <c r="L193" i="7"/>
  <c r="L194" i="7"/>
  <c r="L195" i="7"/>
  <c r="K196" i="7"/>
  <c r="A197" i="7"/>
  <c r="L197" i="7"/>
  <c r="L198" i="7"/>
  <c r="A199" i="7"/>
  <c r="A200" i="7" s="1"/>
  <c r="L199" i="7"/>
  <c r="L200" i="7"/>
  <c r="L201" i="7"/>
  <c r="L202" i="7"/>
  <c r="L203" i="7"/>
  <c r="L204" i="7"/>
  <c r="L205" i="7"/>
  <c r="L206" i="7"/>
  <c r="L207" i="7"/>
  <c r="A208" i="7"/>
  <c r="L208" i="7"/>
  <c r="L209" i="7"/>
  <c r="A210" i="7"/>
  <c r="L210" i="7"/>
  <c r="A211" i="7"/>
  <c r="L211" i="7"/>
  <c r="L212" i="7"/>
  <c r="L213" i="7"/>
  <c r="L214" i="7"/>
  <c r="L215" i="7"/>
  <c r="K216" i="7"/>
  <c r="L217" i="7"/>
  <c r="L218" i="7"/>
  <c r="A219" i="7"/>
  <c r="L219" i="7"/>
  <c r="L220" i="7"/>
  <c r="A221" i="7"/>
  <c r="L221" i="7"/>
  <c r="A222" i="7"/>
  <c r="L222" i="7"/>
  <c r="L223" i="7"/>
  <c r="L224" i="7"/>
  <c r="L225" i="7"/>
  <c r="L226" i="7"/>
  <c r="L227" i="7"/>
  <c r="L228" i="7"/>
  <c r="L229" i="7"/>
  <c r="A230" i="7"/>
  <c r="L230" i="7"/>
  <c r="L231" i="7"/>
  <c r="A232" i="7"/>
  <c r="A233" i="7" s="1"/>
  <c r="L232" i="7"/>
  <c r="L233" i="7"/>
  <c r="L234" i="7"/>
  <c r="L235" i="7"/>
  <c r="L236" i="7"/>
  <c r="L237" i="7"/>
  <c r="L238" i="7"/>
  <c r="L239" i="7"/>
  <c r="L240" i="7"/>
  <c r="A241" i="7"/>
  <c r="L241" i="7"/>
  <c r="L242" i="7"/>
  <c r="A243" i="7"/>
  <c r="A244" i="7" s="1"/>
  <c r="L243" i="7"/>
  <c r="L244" i="7"/>
  <c r="L245" i="7"/>
  <c r="L246" i="7"/>
  <c r="L247" i="7"/>
  <c r="L248" i="7"/>
  <c r="L250" i="7"/>
  <c r="L253" i="7" s="1"/>
  <c r="L251" i="7"/>
  <c r="L252" i="7"/>
  <c r="A7" i="4"/>
  <c r="A8" i="4" s="1"/>
  <c r="A9" i="4" s="1"/>
  <c r="A10" i="4" s="1"/>
  <c r="A11" i="4" s="1"/>
  <c r="L15" i="4"/>
  <c r="A16" i="4"/>
  <c r="L23" i="4"/>
  <c r="L25" i="4"/>
  <c r="L26" i="4"/>
  <c r="L27" i="4"/>
  <c r="L28" i="4"/>
  <c r="L29" i="4"/>
  <c r="L36" i="4"/>
  <c r="L37" i="4"/>
  <c r="L38" i="4"/>
  <c r="A39" i="4"/>
  <c r="A46" i="4"/>
  <c r="L52" i="4"/>
  <c r="L53" i="4"/>
  <c r="L54" i="4"/>
  <c r="L55" i="4"/>
  <c r="L56" i="4"/>
  <c r="L57" i="4"/>
  <c r="L58" i="4"/>
  <c r="L59" i="4"/>
  <c r="L60" i="4"/>
  <c r="L61" i="4"/>
  <c r="A143" i="1"/>
  <c r="E270" i="1"/>
  <c r="A275" i="1"/>
  <c r="A298" i="1"/>
  <c r="E51" i="1"/>
  <c r="E52" i="1"/>
  <c r="E54" i="1"/>
  <c r="E55" i="1"/>
  <c r="A56" i="1"/>
  <c r="A186" i="1"/>
  <c r="E187" i="1"/>
  <c r="A164" i="1"/>
  <c r="A123" i="1"/>
  <c r="A230" i="1"/>
  <c r="A485" i="1"/>
  <c r="A527" i="1"/>
  <c r="A101" i="1"/>
  <c r="E102" i="1"/>
  <c r="E103" i="1"/>
  <c r="A253" i="1"/>
  <c r="E359" i="1"/>
  <c r="E361" i="1"/>
  <c r="E362" i="1"/>
  <c r="A363" i="1"/>
  <c r="A549" i="1"/>
  <c r="A33" i="1"/>
  <c r="E276" i="1"/>
  <c r="E279" i="1"/>
</calcChain>
</file>

<file path=xl/sharedStrings.xml><?xml version="1.0" encoding="utf-8"?>
<sst xmlns="http://schemas.openxmlformats.org/spreadsheetml/2006/main" count="6504" uniqueCount="1963">
  <si>
    <t>Ҳисобот даври мобайнида бюджетдан ажратилаётган маблағлар суммаси</t>
  </si>
  <si>
    <t>шундан:</t>
  </si>
  <si>
    <t>иш ҳақи ва унга тенглаштирувчи тўловлар миқдори</t>
  </si>
  <si>
    <t>бошқа жорий харажатлар</t>
  </si>
  <si>
    <t>объектларни лойиҳалаштириш, қуриш, (реконструкция қилиш) ва таъмирлаш ишлари учун капитал қўйилмалар</t>
  </si>
  <si>
    <t>жами</t>
  </si>
  <si>
    <t>Ўз тасарруфидаги бюджет ташкилотларининг номланиши</t>
  </si>
  <si>
    <t>Харид қилинган товарлар ва хизматлар номи</t>
  </si>
  <si>
    <t>Харид қилинаётган товарлар (хизматлар) ўлчов бирлиги (имконият даражасида)</t>
  </si>
  <si>
    <t>Харид қилинаётган товарлар (хизматлар) миқдори (ҳажми)</t>
  </si>
  <si>
    <t>Битим (шартнома) бўйича товарлар (хизматлар) бир бирлиги нархи (тарифи)</t>
  </si>
  <si>
    <t>Ҳарид жараёнини амалга ошириш тури</t>
  </si>
  <si>
    <t>Лот/шартнома рақами</t>
  </si>
  <si>
    <t>Т/р</t>
  </si>
  <si>
    <t>Ҳисобот даври</t>
  </si>
  <si>
    <t>Товар (иш ва хизмат)лар харид қилиш учун тузилган шартномалар</t>
  </si>
  <si>
    <t>сони</t>
  </si>
  <si>
    <t>суммаси</t>
  </si>
  <si>
    <t>1-чорак</t>
  </si>
  <si>
    <t>2-чорак</t>
  </si>
  <si>
    <t>3-чорак</t>
  </si>
  <si>
    <t>Жами</t>
  </si>
  <si>
    <t>Сўндирилиши муддати</t>
  </si>
  <si>
    <t>Ўлчов бирлиги</t>
  </si>
  <si>
    <t>Лойиҳа қуввати</t>
  </si>
  <si>
    <t>№</t>
  </si>
  <si>
    <t>Амалга ошириш муддати</t>
  </si>
  <si>
    <t>Амалга оширилган ишлар</t>
  </si>
  <si>
    <t>Кредит олувчилар номи</t>
  </si>
  <si>
    <t>Субсидия олувчилар номи</t>
  </si>
  <si>
    <t>...</t>
  </si>
  <si>
    <t>Биринчи даражали бюджет маблағлари тақсимловчи номи*</t>
  </si>
  <si>
    <t>Объект сони</t>
  </si>
  <si>
    <t>Режалаштирилган маблағ</t>
  </si>
  <si>
    <t>Объект номи ва манзили</t>
  </si>
  <si>
    <t>Дастурга киритиш учун асос</t>
  </si>
  <si>
    <t>Янги қурилиш</t>
  </si>
  <si>
    <t>Реконструкция</t>
  </si>
  <si>
    <t>Жиҳозлаш</t>
  </si>
  <si>
    <t>Кейинги йиллар лойиҳа қидирув ишлари учун</t>
  </si>
  <si>
    <t>Кредитор қарздорликни қоплаш</t>
  </si>
  <si>
    <t>Мукаммал таъмирлаш</t>
  </si>
  <si>
    <t>I</t>
  </si>
  <si>
    <t>II</t>
  </si>
  <si>
    <t>III</t>
  </si>
  <si>
    <t>IV</t>
  </si>
  <si>
    <t>V</t>
  </si>
  <si>
    <t>VI</t>
  </si>
  <si>
    <t>Маблағ ажратилиши юзасидан асословчи хужжат номи ва санаси</t>
  </si>
  <si>
    <t>Ажратилиши тартиби</t>
  </si>
  <si>
    <t>МАЪЛУМОТЛАР</t>
  </si>
  <si>
    <t>Кредитлар бўйича:</t>
  </si>
  <si>
    <t>Субсидиялар бўйича:</t>
  </si>
  <si>
    <t>Фоиз ставкаси</t>
  </si>
  <si>
    <t>Жойлашган ҳудуд
(вилоят, туман (шаҳар)</t>
  </si>
  <si>
    <t xml:space="preserve">Молиялаштириш манбаси* </t>
  </si>
  <si>
    <t>4-чорак</t>
  </si>
  <si>
    <t>Молиялаштириш манбаси*</t>
  </si>
  <si>
    <t xml:space="preserve">Маблағ ажратилишидан кўзланган мақсад </t>
  </si>
  <si>
    <t>Қўшимча манба номи</t>
  </si>
  <si>
    <t>Қўшимча манба ҳисобидан маблағ ажратилиши бўйича маҳаллий давлат органининг қарори</t>
  </si>
  <si>
    <t>рақами</t>
  </si>
  <si>
    <t>санаси</t>
  </si>
  <si>
    <t>Маблағ ажратилишидан кўзланган мақсад*</t>
  </si>
  <si>
    <t>*Изоҳ: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t>
  </si>
  <si>
    <t>Маблағ ажратилган ташкилот</t>
  </si>
  <si>
    <t>Депозитлар бўйича</t>
  </si>
  <si>
    <t>Фоизи</t>
  </si>
  <si>
    <t>Шартнома рақами ва санаси</t>
  </si>
  <si>
    <t>Депозит жойлаштирилган банк номи</t>
  </si>
  <si>
    <t>Муддати</t>
  </si>
  <si>
    <t>Р  Е  Ж  А С  И *</t>
  </si>
  <si>
    <t>Назорат тадбирлари мазмуни</t>
  </si>
  <si>
    <t xml:space="preserve"> Ўтказиш санаси</t>
  </si>
  <si>
    <t>Объектлар номи</t>
  </si>
  <si>
    <t>*Ҳар чорак якунлари бўйича ўтказилган назорат тадбирлари натижалари юзасидан вазирликлар ва ҳудудлар кесимида маълумот тақдим этилади.</t>
  </si>
  <si>
    <t xml:space="preserve"> 20____ йилда 
Тадбиркорлик субъектларига берилган божхона имтиёзлар тўғрисида
МАЪЛУМОТ</t>
  </si>
  <si>
    <t>Солиқ тури</t>
  </si>
  <si>
    <t>Имтиёз номи</t>
  </si>
  <si>
    <t>Хуқуқий хужжат тури</t>
  </si>
  <si>
    <t>Хужжат рақами ва санаси</t>
  </si>
  <si>
    <t>Имтиёзнинг амал қилиш муддати</t>
  </si>
  <si>
    <t>СТИР</t>
  </si>
  <si>
    <t>Жами имтиёз берилган сумма</t>
  </si>
  <si>
    <t>Тадбиркорлик субъекти номи</t>
  </si>
  <si>
    <t xml:space="preserve">Буюртмачи </t>
  </si>
  <si>
    <t>Лойиханинг номланиши</t>
  </si>
  <si>
    <t>Лойиха қуввати</t>
  </si>
  <si>
    <t>Лойихани амалга ошириш даври</t>
  </si>
  <si>
    <t>Тадбир номи</t>
  </si>
  <si>
    <t>Хужжат тури</t>
  </si>
  <si>
    <t>Хужжат рақами</t>
  </si>
  <si>
    <t>Хужжат тасдиқланган сана</t>
  </si>
  <si>
    <t>Хужжат номи</t>
  </si>
  <si>
    <t>Кучга кириш санаси</t>
  </si>
  <si>
    <t>Хужжатнинг амал қилиш муддати</t>
  </si>
  <si>
    <t>Божхона тўлови</t>
  </si>
  <si>
    <t>Акциз солиғи</t>
  </si>
  <si>
    <t>ҚҚС</t>
  </si>
  <si>
    <t>Имтиёз берилган соҳа номи</t>
  </si>
  <si>
    <t>Имтиёз тури</t>
  </si>
  <si>
    <t>Пудратчи тўғрисида маълумотлар</t>
  </si>
  <si>
    <t>Йўналишлари</t>
  </si>
  <si>
    <t>сақлаш харажатлари билан боғлиқ харидлар</t>
  </si>
  <si>
    <t>асосий воситалар харид қилиш</t>
  </si>
  <si>
    <t>кам баҳоли ва тез эскирувчи буюмлар харид қилиш</t>
  </si>
  <si>
    <t>қурилиш, реконструкция қилиш ва таъмирлаш</t>
  </si>
  <si>
    <t>Пудратчи номи</t>
  </si>
  <si>
    <t>Лойихани амалга ошириш қиймати (минг сўм)</t>
  </si>
  <si>
    <t>шундан ўзлаштарилган маблағлар (минг сўм)</t>
  </si>
  <si>
    <t>Корхона СТИРи</t>
  </si>
  <si>
    <t>Ажратилган маблағ миқдори
(минг сўм)</t>
  </si>
  <si>
    <t>Молиялаштирилган маблағ
(минг сўм)</t>
  </si>
  <si>
    <t>Харид қилинган товарлар (хизматлар) жами миқдори (ҳажми) қиймати 
(минг сўм)</t>
  </si>
  <si>
    <t>Харид қилинган товарлар (хизматлар) жами миқдори (ҳажми) қиймати (минг сўм)</t>
  </si>
  <si>
    <t>Шартноманинг умумий қиймати 
(минг сўм)</t>
  </si>
  <si>
    <t>Молиялаштирил-ган маблағ
(минг сўм)</t>
  </si>
  <si>
    <t>Йил давомида
қўшимча ажратилган маблағлар асосида
(минг сўм)</t>
  </si>
  <si>
    <t>Йил бошида учун тасдиқланган дастур асосида (минг сўм)</t>
  </si>
  <si>
    <t>Йил бошида учун тасдиқланган дастур асосида
(минг сўм)</t>
  </si>
  <si>
    <t>Жами имтиёз суммаси
(минг сўм)</t>
  </si>
  <si>
    <t>Ажратилган маблағ 
(минг сўм)</t>
  </si>
  <si>
    <t>Жойлаштирилган маблағ
 (минг сўм)</t>
  </si>
  <si>
    <t>Т/Р</t>
  </si>
  <si>
    <t xml:space="preserve"> 20____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</si>
  <si>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 20____ йилда
Тадбиркорлик субъектларига тақдим этилган солиқ имтиёзлари тўғрисида
МАЪЛУМОТ</t>
  </si>
  <si>
    <t xml:space="preserve"> 20____ йилда
Тадбиркорлик субъектларига тақдим этилган божхона имтиёзлари тўғрисида
МАЪЛУМОТ</t>
  </si>
  <si>
    <t>Шаклланган қўшимча маблағ миқдори</t>
  </si>
  <si>
    <t>х</t>
  </si>
  <si>
    <t>Ажратилган кредит маблағларининг қайтарилиши</t>
  </si>
  <si>
    <t>Асосий қарз</t>
  </si>
  <si>
    <t>Фоиз тўловлари</t>
  </si>
  <si>
    <t>Жарима ва пенялар</t>
  </si>
  <si>
    <t>Бажарилган ишлар ва харажатларнинг миқдори
 (минг сўм)</t>
  </si>
  <si>
    <t>Ажратилган маблағнинг ўзлаштирилиши (%)</t>
  </si>
  <si>
    <t xml:space="preserve"> 20____ йилда 
____________________  Давлат мақсадли жамғармалардан ажратилган субсидиялар, кредитлар ҳамда тижорат банкларига жойлаштирилган депозитлар тўғрисидаги</t>
  </si>
  <si>
    <t>Лойихани молиялаш-тириш манбаси (бюджет/ бюджетдан ташқари маблағлар)</t>
  </si>
  <si>
    <t>*Изоҳ: Молиялаштириш манбаси аниқ кўрсатилади. Молиялаштириш манбалари: Ўзбекистон Республикасининг Давлат бюджети, Давлат мақсадли жамғарма маблағлари, Ўзбекистон Республикаси Давлат бюджети таркибидаги бюджетларнинг қўшимча манбалари, бюджет ташкилотларининг бюджетдан ташқари жамғармалари маблағлари</t>
  </si>
  <si>
    <t>*Изоҳ: Давлат бюджети тўғрисидаги қонунда белгиланган биринчи даражали бюджет маблағлари тақсимловчилар бўйича тўлдирилади.</t>
  </si>
  <si>
    <t>Молиялаш-тирилган маблағ
(минг сўм)</t>
  </si>
  <si>
    <t>Ажратилган маблағнинг ўзлаш-тирилиши (%)</t>
  </si>
  <si>
    <t>Ҳужжатнинг тузилмавий бирлиги</t>
  </si>
  <si>
    <t xml:space="preserve">Бюджет жараёнининг очиқлигини таъминлаш 
мақсадида расмий веб-сайтларда маълумотларни 
жойлаштириш тартиби тўғрисидаги низомга
3-ИЛОВА
</t>
  </si>
  <si>
    <t>Бюджет жараёнининг очиқлигини таъминлаш 
мақсадида расмий веб-сайтларда маълумотларни 
жойлаштириш тартиби тўғрисидаги низомга
1-ИЛОВА</t>
  </si>
  <si>
    <t xml:space="preserve">Бюджет жараёнининг очиқлигини таъминлаш 
мақсадида расмий веб-сайтларда маълумотларни 
жойлаштириш тартиби тўғрисидаги низомга
2-ИЛОВА
</t>
  </si>
  <si>
    <t xml:space="preserve">Бюджет жараёнининг очиқлигини таъминлаш 
мақсадида расмий веб-сайтларда маълумотларни 
жойлаштириш тартиби тўғрисидаги низомга
4-ИЛОВА
</t>
  </si>
  <si>
    <t xml:space="preserve">Бюджет жараёнининг очиқлигини таъминлаш 
мақсадида расмий веб-сайтларда маълумотларни 
жойлаштириш тартиби тўғрисидаги низомга
5-ИЛОВА
</t>
  </si>
  <si>
    <t xml:space="preserve">Бюджет жараёнининг очиқлигини таъминлаш 
мақсадида расмий веб-сайтларда маълумотларни 
жойлаштириш тартиби тўғрисидаги низомга
6-ИЛОВА
</t>
  </si>
  <si>
    <t>Бюджет жараёнининг очиқлигини таъминлаш 
мақсадида расмий веб-сайтларда маълумотларни 
жойлаштириш тартиби тўғрисидаги низомга
7-ИЛОВА</t>
  </si>
  <si>
    <t>Бюджет жараёнининг очиқлигини таъминлаш 
мақсадида расмий веб-сайтларда маълумотларни 
жойлаштириш тартиби тўғрисидаги низомга
8-ИЛОВА</t>
  </si>
  <si>
    <t>Бюджет жараёнининг очиқлигини таъминлаш 
мақсадида расмий веб-сайтларда маълумотларни 
жойлаштириш тартиби тўғрисидаги низомга
9-ИЛОВА</t>
  </si>
  <si>
    <t>Бюджет жараёнининг очиқлигини таъминлаш 
мақсадида расмий веб-сайтларда маълумотларни 
жойлаштириш тартиби тўғрисидаги низомга
10-ИЛОВА</t>
  </si>
  <si>
    <t>Бюджет жараёнининг очиқлигини таъминлаш 
мақсадида расмий веб-сайтларда маълумотларни 
жойлаштириш тартиби тўғрисидаги низомга
11-ИЛОВА</t>
  </si>
  <si>
    <t>Бюджет жараёнининг очиқлигини таъминлаш 
мақсадида расмий веб-сайтларда маълумотларни 
жойлаштириш тартиби тўғрисидаги низомга
12-ИЛОВА</t>
  </si>
  <si>
    <t>Бюджет жараёнининг очиқлигини таъминлаш 
мақсадида расмий веб-сайтларда маълумотларни 
жойлаштириш тартиби тўғрисидаги низомга
14-ИЛОВА</t>
  </si>
  <si>
    <t>Бюджет жараёнининг очиқлигини таъминлаш 
мақсадида расмий веб-сайтларда маълумотларни 
жойлаштириш тартиби тўғрисидаги низомга
15-ИЛОВА</t>
  </si>
  <si>
    <t>ягона ижтимоий солиқ</t>
  </si>
  <si>
    <t>А.Навои номидаги давлат академик катта театри</t>
  </si>
  <si>
    <t xml:space="preserve"> 2022 йилда  
А.Навои номидаги ДАКТ томонидан ўтказилган танловлар (тендерлар) ва амалга оширилган давлат харидлари тўғрисидаги
МАЪЛУМОТЛАР</t>
  </si>
  <si>
    <t>внебюджет</t>
  </si>
  <si>
    <t>Ўзбекистон давлат филармонияси</t>
  </si>
  <si>
    <t xml:space="preserve"> 2022 йилда  
Ўзбекистон давлат Филармонияси томонидан ўтказилган танловлар (тендерлар) ва амалга оширилган давлат харидлари тўғрисидаги
МАЪЛУМОТЛАР</t>
  </si>
  <si>
    <t>Внебюджет</t>
  </si>
  <si>
    <t>Бюджет</t>
  </si>
  <si>
    <t xml:space="preserve">Холодильник бытовой </t>
  </si>
  <si>
    <t>Махсус ҳисоб рақам</t>
  </si>
  <si>
    <t>Электронный каталог</t>
  </si>
  <si>
    <t>ЧП BLESSED DAYS-20208000905185132001-01136</t>
  </si>
  <si>
    <t xml:space="preserve">шт </t>
  </si>
  <si>
    <t>Перчатки трикотажные для защиты от внешних воздействий</t>
  </si>
  <si>
    <t>OOO BIRJASERVIS BARAKA-20208000704538865001-00491</t>
  </si>
  <si>
    <t>пар</t>
  </si>
  <si>
    <t>Кабель питания</t>
  </si>
  <si>
    <t>ООО SYRDARYA GOLDEN GROUP-20208000805141476001-00364</t>
  </si>
  <si>
    <t>м</t>
  </si>
  <si>
    <t xml:space="preserve"> Выключатель автоматический на напряжение не более 1 Кв</t>
  </si>
  <si>
    <t>XUSAN XIZMAT XK-20208000505459304001-00786</t>
  </si>
  <si>
    <t xml:space="preserve"> Автоматический доводчик открывания и закрывания дверей</t>
  </si>
  <si>
    <t>MCHJ NUR-NSS-20208000505442801001-01046</t>
  </si>
  <si>
    <t>шт</t>
  </si>
  <si>
    <t>Перчатки резиновые хозяйственные</t>
  </si>
  <si>
    <t>ЯТТ MORDONOVA FAZILAT ASHUR QIZI-20218000600990143001-00914</t>
  </si>
  <si>
    <t>Кабели силовые с алюминиевой жилой на напряжение более 1 кВ</t>
  </si>
  <si>
    <t>MCHJ AVAKADO GLOBAL-20208000905436092001-01089</t>
  </si>
  <si>
    <t>Лампа светодиодная</t>
  </si>
  <si>
    <t>42206941950084</t>
  </si>
  <si>
    <t xml:space="preserve">Бензин автомобильный </t>
  </si>
  <si>
    <t>Прямые договора (УП-3953)</t>
  </si>
  <si>
    <t>"UNG PETRO" МЧЖ-20208000804735172005-00432</t>
  </si>
  <si>
    <t>л</t>
  </si>
  <si>
    <t xml:space="preserve">Топливо дизельное </t>
  </si>
  <si>
    <t xml:space="preserve">Вода питьевая упакованная </t>
  </si>
  <si>
    <t>OOO Billur suv-20208000100234553003-00435</t>
  </si>
  <si>
    <t xml:space="preserve">упак </t>
  </si>
  <si>
    <t xml:space="preserve">Розы срезанные </t>
  </si>
  <si>
    <t>ЯТТ RIXSIBOYEV DAVRONBEK MUXITDIN O?G?LI-20218000800965550001-00837</t>
  </si>
  <si>
    <t>"Ўзбекдавлатцирки"  Давлат  Муассасаси</t>
  </si>
  <si>
    <t>48                                            3</t>
  </si>
  <si>
    <t>114 977,3                             1 359,9</t>
  </si>
  <si>
    <t>Бюджет  маблағлари                            Нобюджет  маблағлари</t>
  </si>
  <si>
    <t>xarid.uzex.uz</t>
  </si>
  <si>
    <t>кг</t>
  </si>
  <si>
    <t>Вне бюджет</t>
  </si>
  <si>
    <t>"Халклар Дустлиги"  саройи</t>
  </si>
  <si>
    <t xml:space="preserve"> 2022 йилда  
Халқлар дўстлиги саройи томонидан ўтказилган танловлар (тендерлар) ва амалга оширилган давлат харидлари тўғрисидаги
МАЪЛУМОТЛАР</t>
  </si>
  <si>
    <t>сум</t>
  </si>
  <si>
    <t>Копировальный аппарат</t>
  </si>
  <si>
    <t>xarid.uzex.uz (электр.магазин)</t>
  </si>
  <si>
    <t>22111008050617</t>
  </si>
  <si>
    <t>ЧП "MUNAVVAR NUR BARAKA"</t>
  </si>
  <si>
    <t>Веник большой</t>
  </si>
  <si>
    <t>xarid.uzex.uz (элект.магазин)</t>
  </si>
  <si>
    <t>68343/22111008043201</t>
  </si>
  <si>
    <t>ЧП KANS SHOP</t>
  </si>
  <si>
    <t xml:space="preserve">Веник </t>
  </si>
  <si>
    <t>68456/22111008043238</t>
  </si>
  <si>
    <t>G`OVSUL SAQALAYNI</t>
  </si>
  <si>
    <t>Бумага А4</t>
  </si>
  <si>
    <t>68477/22111008043325</t>
  </si>
  <si>
    <t>ЧП  SAVA   SALE</t>
  </si>
  <si>
    <t>пачка</t>
  </si>
  <si>
    <t>Туалетная бумага</t>
  </si>
  <si>
    <t>71476/22111008046256</t>
  </si>
  <si>
    <t>FALCON LINE XK</t>
  </si>
  <si>
    <t>упак</t>
  </si>
  <si>
    <t>Средство для туалета и ванной</t>
  </si>
  <si>
    <t>71895/22111008047346</t>
  </si>
  <si>
    <t>ООО BARAKA BARHAYOT BUSINESS</t>
  </si>
  <si>
    <t>Ведро пластмассовое</t>
  </si>
  <si>
    <t>93271/22111008077146</t>
  </si>
  <si>
    <t xml:space="preserve"> ООО AL SAID BARAKA 2020</t>
  </si>
  <si>
    <t>Телефонный аппарат</t>
  </si>
  <si>
    <t>151345/22111008156002</t>
  </si>
  <si>
    <t>CHASHMAI SHOHI ZINDA ХК</t>
  </si>
  <si>
    <t>Лампа свеодиодная</t>
  </si>
  <si>
    <t>183056/22111008200221</t>
  </si>
  <si>
    <t>ООО NEW PRODUCTION</t>
  </si>
  <si>
    <t>Ўзбек Миллий Академик драма театри</t>
  </si>
  <si>
    <t xml:space="preserve"> 2022 йилда  Ўзбек Миллий академик драма театри томонидан ўтказилган танловлар (тендерлар) ва амалга оширилган давлат харидлари тўғрисидаги
МАЪЛУМОТЛАР</t>
  </si>
  <si>
    <t>Спец.</t>
  </si>
  <si>
    <t>24.02.2022г</t>
  </si>
  <si>
    <t>18.02.2022г</t>
  </si>
  <si>
    <t>Клей</t>
  </si>
  <si>
    <t xml:space="preserve"> Марля бытовая хлопчатобумажная</t>
  </si>
  <si>
    <t>MCHJ AVAKADO GLOBAL</t>
  </si>
  <si>
    <t xml:space="preserve"> Рейка деревянная</t>
  </si>
  <si>
    <t>17.03.2022г</t>
  </si>
  <si>
    <t>16.02.2022г</t>
  </si>
  <si>
    <t>Стикер</t>
  </si>
  <si>
    <t>пач</t>
  </si>
  <si>
    <t>ЧП"KANS SHOP"</t>
  </si>
  <si>
    <t>комп</t>
  </si>
  <si>
    <t>11.03.2022г</t>
  </si>
  <si>
    <t>Ўзбекистон давлат номидаги Мукимий театр</t>
  </si>
  <si>
    <t>бюджет</t>
  </si>
  <si>
    <t xml:space="preserve">                                                                внебюджет</t>
  </si>
  <si>
    <t xml:space="preserve"> 2022 йилда Узбекистон давлат номидаги Мукимий театртомонидан ўтказилган танловлар (тендерлар) ва амалга оширилган давлат харидлари тўғрисидаги МАЪЛУМОТЛАР</t>
  </si>
  <si>
    <t>18.03.2022 г</t>
  </si>
  <si>
    <t>Моноблок,Ноутбук, Персональный компьютер</t>
  </si>
  <si>
    <t>ICT COMPLEX</t>
  </si>
  <si>
    <t>комплект</t>
  </si>
  <si>
    <t>Мобильный телефон (смартфон)</t>
  </si>
  <si>
    <t>12,03,2022 г</t>
  </si>
  <si>
    <t>Комплект ЗИП</t>
  </si>
  <si>
    <t>MCHJ UMMU GULSUM BARAKOT</t>
  </si>
  <si>
    <t>Бумага для офисной техники белая</t>
  </si>
  <si>
    <t>OOO "Bahora Sarmoya Servis"-20208000904939240001-01121</t>
  </si>
  <si>
    <t>207133124</t>
  </si>
  <si>
    <t>Вешалка-плечики пластиковые</t>
  </si>
  <si>
    <t>MCHJ INDEPEND-20208000805443840001-00544</t>
  </si>
  <si>
    <t>Вешалка-плечики деревянные</t>
  </si>
  <si>
    <t>ООО KAPITAL SANOAT-20208000005349400001-00498</t>
  </si>
  <si>
    <t xml:space="preserve"> Бумага туалетная</t>
  </si>
  <si>
    <t>PARFUME LUXE MCHJ-20208000601001142001-00433</t>
  </si>
  <si>
    <t>Жалюзи оконные</t>
  </si>
  <si>
    <t>COMBO LUX-20208000400964383001-01147</t>
  </si>
  <si>
    <t>м^2</t>
  </si>
  <si>
    <t>MCHJ POYTAXT BARAKA PLUS-20208000105434100001-01133</t>
  </si>
  <si>
    <t>ООО "INNOVATION PROJECT PROGRAMS"-20208000805400738001-00311</t>
  </si>
  <si>
    <t>Водоэмульсия</t>
  </si>
  <si>
    <t>ООО SMARTTAB-20208000605401578001-01075</t>
  </si>
  <si>
    <t>Узбекистон Давлат Академик рус драма театри</t>
  </si>
  <si>
    <t xml:space="preserve"> 2022 йилда Узбекистон Давлат Академик рус драма театри томонидан ўтказилган танловлар (тендерлар) ва амалга оширилган давлат харидлари тўғрисидаги
МАЪЛУМОТЛАР</t>
  </si>
  <si>
    <t>Фотобумага</t>
  </si>
  <si>
    <t>SHOP.uz</t>
  </si>
  <si>
    <t>Дог. № 9537773</t>
  </si>
  <si>
    <t>дона</t>
  </si>
  <si>
    <t>Порошок стиральный</t>
  </si>
  <si>
    <t>Дог. № 171836</t>
  </si>
  <si>
    <t>OOO "UNITED BUSINESS OFFICE"</t>
  </si>
  <si>
    <t>Республика марказий кўзи ожизлар кутубхонаси</t>
  </si>
  <si>
    <t>1 682 776
1 932 050</t>
  </si>
  <si>
    <t>Спец счет
Бюджет</t>
  </si>
  <si>
    <t>09.02.2022г</t>
  </si>
  <si>
    <t>ООО SMARTTAB</t>
  </si>
  <si>
    <t xml:space="preserve">	308515318</t>
  </si>
  <si>
    <t xml:space="preserve">	Фен бытовой </t>
  </si>
  <si>
    <t xml:space="preserve">Сердечко (для замок) </t>
  </si>
  <si>
    <t xml:space="preserve">	97098</t>
  </si>
  <si>
    <t>ООО PLURIBUS</t>
  </si>
  <si>
    <t xml:space="preserve">Скоросшиватель </t>
  </si>
  <si>
    <t>YANGIER BREND MCHJ</t>
  </si>
  <si>
    <t>19.02.2022г</t>
  </si>
  <si>
    <t xml:space="preserve">Замок для дверей </t>
  </si>
  <si>
    <t>OOO SOHIBKOR BIZNES</t>
  </si>
  <si>
    <t>21.02.2022г</t>
  </si>
  <si>
    <t xml:space="preserve">Краска эмаль </t>
  </si>
  <si>
    <t xml:space="preserve">	"Gamma color service" МЧЖ</t>
  </si>
  <si>
    <t xml:space="preserve">Освежитель воздуха </t>
  </si>
  <si>
    <t xml:space="preserve">	Перчатки трикотажные для защиты от внешних</t>
  </si>
  <si>
    <t>ООО "INNOVATION PROJECT"</t>
  </si>
  <si>
    <t>12.02.2022г</t>
  </si>
  <si>
    <t>Диск оптический</t>
  </si>
  <si>
    <t xml:space="preserve">	OOO INNOVATION SOLUTION BROKER</t>
  </si>
  <si>
    <t xml:space="preserve">Мыло туалетное жидкое </t>
  </si>
  <si>
    <t>YATT MIRZOXIDOV BOBURBEK MUZAFFAR O'G'LI</t>
  </si>
  <si>
    <t>Ўзбек миллий қўғирчоқ театри</t>
  </si>
  <si>
    <t xml:space="preserve"> 2022 йилда  Ўзбек миллий қўғирчоқ театри томонидан ўтказилган танловлар (тендерлар) ва амалга оширилган давлат харидлари тўғрисидаги
МАЪЛУМОТЛАР</t>
  </si>
  <si>
    <t>спец.счет</t>
  </si>
  <si>
    <t>копьютер</t>
  </si>
  <si>
    <t>спец</t>
  </si>
  <si>
    <t>shop.uz</t>
  </si>
  <si>
    <t>OOO ORGSELL</t>
  </si>
  <si>
    <t>Скобы для степлера</t>
  </si>
  <si>
    <t>ЧП SERGELI OBOD DIYOR</t>
  </si>
  <si>
    <t>Рейка деревянная</t>
  </si>
  <si>
    <t>Ўзбекистон давлат консерваторияси</t>
  </si>
  <si>
    <t xml:space="preserve"> 2022 йилда  
Ўзбекистон давлат кансерваторияси томонидан ўтказилган танловлар (тендерлар) ва амалга оширилган давлат харидлари тўғрисидаги
МАЪЛУМОТЛАР</t>
  </si>
  <si>
    <t>I-чорак</t>
  </si>
  <si>
    <t>Фанкойл
напольный</t>
  </si>
  <si>
    <t>спец счёт</t>
  </si>
  <si>
    <t>Электрон дукон</t>
  </si>
  <si>
    <t>Лот: 22111008065039 Дог № 84807</t>
  </si>
  <si>
    <t>FACTORY OF TECHNOLOGIES MCHJ</t>
  </si>
  <si>
    <t>Интерактивная
панель</t>
  </si>
  <si>
    <t>Лот: 22111008199238 Дог № 187128</t>
  </si>
  <si>
    <t>ЧП TELESET COM</t>
  </si>
  <si>
    <t xml:space="preserve">Программное обеспечение
в сфере информационных
технологий
</t>
  </si>
  <si>
    <t>Лот:22111008251615 Дог № 228014</t>
  </si>
  <si>
    <t xml:space="preserve">Кашапов Рафаэль Рафисович </t>
  </si>
  <si>
    <t>Кабель
оптический</t>
  </si>
  <si>
    <t>Лот № 22111008111223 Дог № 116960</t>
  </si>
  <si>
    <t>: JALILOV AZIZJON AXADJON O‘G‘LI</t>
  </si>
  <si>
    <t>Лот № 2211100818387 Дог №172792</t>
  </si>
  <si>
    <t>Услуга по
активации
сертификата</t>
  </si>
  <si>
    <t>Лот № 22111008117475 Дог №122537</t>
  </si>
  <si>
    <t>ООО ELITESOFT</t>
  </si>
  <si>
    <t>усл. Ед</t>
  </si>
  <si>
    <t>Лот №22111008117475 Дог №  122537</t>
  </si>
  <si>
    <t>Кресло офисное</t>
  </si>
  <si>
    <t>лот № 22111008066679 Дог № 85710</t>
  </si>
  <si>
    <t>ООО ASL MEBEL ORIGINAL</t>
  </si>
  <si>
    <t>Лот № 22111008087099 Дог №99788</t>
  </si>
  <si>
    <t>ООО ZUMRAD INVEST</t>
  </si>
  <si>
    <t>Многофункциональное
устройство (МФУ)</t>
  </si>
  <si>
    <t>Лот № 22111008200663 Дог №187707</t>
  </si>
  <si>
    <t>ООО STG BIRDAM BIZNES</t>
  </si>
  <si>
    <t>Иссиқлик тизимини таъмирлаш</t>
  </si>
  <si>
    <t>Энг яхши таклиф</t>
  </si>
  <si>
    <t>ООО "Servis energe"</t>
  </si>
  <si>
    <t>Бинони жорий таъмирлаш</t>
  </si>
  <si>
    <t>Тўлов контракт хисобидан</t>
  </si>
  <si>
    <t>ООО "Samandar go hamkor stroy"</t>
  </si>
  <si>
    <t>Хужжатли тафтиш</t>
  </si>
  <si>
    <t>22.01.2022 й</t>
  </si>
  <si>
    <t>Ўзбекистон давлат кансерваторияси</t>
  </si>
  <si>
    <t xml:space="preserve"> 2022 йилда
Ўзбекистон Республикасининг Давлат молиявий назорат органлари томонидан ўтказилган назорат тадбирлари юзасидагн
МАЪЛУМОТ</t>
  </si>
  <si>
    <t>Бумага туалетная</t>
  </si>
  <si>
    <t>Электрон савдо</t>
  </si>
  <si>
    <t>22111008032910/
60311</t>
  </si>
  <si>
    <t>ЧП LUCKY SALES</t>
  </si>
  <si>
    <t>упаковка</t>
  </si>
  <si>
    <t>22111008110073/
116218</t>
  </si>
  <si>
    <t>OOO BIRJASERVIS BARAKA</t>
  </si>
  <si>
    <t>2021 йил апрель ойидан давом этмоқда.</t>
  </si>
  <si>
    <t>Ўзбекистон Республикаси Мадания вазирлиги</t>
  </si>
  <si>
    <t>Ўзбекистон давлат хореография академияси</t>
  </si>
  <si>
    <t xml:space="preserve">Бюджет, Махсус ҳисоб рақам </t>
  </si>
  <si>
    <t>Шкафы офисные деревянные</t>
  </si>
  <si>
    <t>OOO "GRAND-MEROS" 20208000905108951001-00423</t>
  </si>
  <si>
    <t>Стол письменный</t>
  </si>
  <si>
    <t>Книги печатные</t>
  </si>
  <si>
    <t>KITOB SAYYORASI  МCHJ 20208000900710300001-01115</t>
  </si>
  <si>
    <t>Бензин автомобильный</t>
  </si>
  <si>
    <t>т</t>
  </si>
  <si>
    <t>Программный продукт</t>
  </si>
  <si>
    <t>Юнус Ражабий номидаги ўзбек миллий мусиқа санъати институти</t>
  </si>
  <si>
    <t>Бюджет маблағлари</t>
  </si>
  <si>
    <t xml:space="preserve"> 2022 йилда Юнус Ражабий номидаги ўзбек миллий мусиқа санъати институти томонидан ўтказилган танловлар (тендерлар) ва амалга оширилган давлат харидлари тўғрисидаги
МАЪЛУМОТЛАР</t>
  </si>
  <si>
    <t>ЎзДСМИ Фарғона минтақавий филиали</t>
  </si>
  <si>
    <t xml:space="preserve"> 2022 йилда  
ЎзДСМИ Фарғона минтақавий филиали томонидан ўтказилган танловлар (тендерлар) ва амалга оширилган давлат харидлари тўғрисидаги
МАЪЛУМОТЛАР</t>
  </si>
  <si>
    <t>бюджетдан ташкари маблаглар</t>
  </si>
  <si>
    <t>бюджетдан ташкари</t>
  </si>
  <si>
    <t>хизмат</t>
  </si>
  <si>
    <t>ООО MUROD KANS</t>
  </si>
  <si>
    <t>2-қаватли Ётокхона биносини капитал таъмирлаш</t>
  </si>
  <si>
    <t>tender.mc.uz</t>
  </si>
  <si>
    <t>THE BEST SERVISE оилавий корхонаси</t>
  </si>
  <si>
    <t>Тулов-контракт хисобидан</t>
  </si>
  <si>
    <t>I-квартал</t>
  </si>
  <si>
    <t>бумагаА4</t>
  </si>
  <si>
    <t>shop.uzex.uz</t>
  </si>
  <si>
    <t>22111008046280 Шартнома №72013</t>
  </si>
  <si>
    <t>МЧФ"Баспа"</t>
  </si>
  <si>
    <t>краска эмаль</t>
  </si>
  <si>
    <t>22111008093424  Шартнома №104919</t>
  </si>
  <si>
    <t>NUKUS EVRO STROY МЧЖ</t>
  </si>
  <si>
    <t>банка</t>
  </si>
  <si>
    <t>фотобумага</t>
  </si>
  <si>
    <t>22111008112399    Шартнома №118490</t>
  </si>
  <si>
    <t>Нукус Канс МЧЖ</t>
  </si>
  <si>
    <t>ручка канцелярская</t>
  </si>
  <si>
    <t>22111008112399      Шартнома №136441</t>
  </si>
  <si>
    <t>OOO "CHORSU MEGA PROM"</t>
  </si>
  <si>
    <t>штук</t>
  </si>
  <si>
    <t>марля</t>
  </si>
  <si>
    <t>22111008166817      Шартнома №159458</t>
  </si>
  <si>
    <t>ООО ETTI PLYUS ETTI</t>
  </si>
  <si>
    <t>веник</t>
  </si>
  <si>
    <t>22111008166622      Шартнома №159289</t>
  </si>
  <si>
    <t>ООО "Тибтаъминот"</t>
  </si>
  <si>
    <t>Ўзбекистон давлат симфоник оркестр</t>
  </si>
  <si>
    <t xml:space="preserve"> 2022 йилда  
Ўзбекистон давлат симфоник оркестр томонидан ўтказилган танловлар (тендерлар) ва амалга оширилган давлат харидлари тўғрисидаги
МАЪЛУМОТЛАР</t>
  </si>
  <si>
    <t>Карим Зарипов номидаги Республика Эстрада ва цирк коллежи</t>
  </si>
  <si>
    <t>Республика мусиқа ва санъат коллежи</t>
  </si>
  <si>
    <t>Электрон дўкон</t>
  </si>
  <si>
    <t>Ўзбек миллий мақом санъати маркази</t>
  </si>
  <si>
    <t xml:space="preserve"> 2022 йилда Ўзбек миллий мақом санъати маркази томонидан ўтказилган танловлар (тендерлар) ва амалга оширилган давлат харидлари тўғрисидаги
МАЪЛУМОТЛАР</t>
  </si>
  <si>
    <t>Система контроля и управления доступом</t>
  </si>
  <si>
    <t>Бюджетдан ташқари</t>
  </si>
  <si>
    <t>Автошина</t>
  </si>
  <si>
    <t>электрон каталог</t>
  </si>
  <si>
    <t>22111008085953/99093</t>
  </si>
  <si>
    <t>OOO CEFIRO</t>
  </si>
  <si>
    <t>Система контроля и управления доступом (турникет мослама)</t>
  </si>
  <si>
    <t>тўғридан тўғри Шартнома</t>
  </si>
  <si>
    <t xml:space="preserve">22110014160590/05-D </t>
  </si>
  <si>
    <t xml:space="preserve"> OOO "ESTHER TECHNOLOGY"</t>
  </si>
  <si>
    <t>Ўзбекистон Республикаси Маданият Вазирлиги тизимидаги “Томоша” болалар мусиқий театр-студияс</t>
  </si>
  <si>
    <t xml:space="preserve">М.Турғунбоева номидаги"Баҳор " давлат рақс ансамбли  Давлат  Муассасаси </t>
  </si>
  <si>
    <t xml:space="preserve"> 2022 йил  1  чорагида  
"Ўзбекдавлатцирки" ДМ  томонидан ўтказилган танловлар (тендерлар) ва амалга оширилган давлат харидлари тўғрисидаги
МАЪЛУМОТЛАР</t>
  </si>
  <si>
    <t>Халқаро фестиваллар дирекцияси</t>
  </si>
  <si>
    <t xml:space="preserve"> 2022 йилда  
Халқаро фестиваллар дирекцияси томонидан ўтказилган танловлар (тендерлар) ва амалга оширилган давлат харидлари тўғрисидаги
МАЪЛУМОТЛАР</t>
  </si>
  <si>
    <t>спец.счёт</t>
  </si>
  <si>
    <t>Телефон ҳизмати</t>
  </si>
  <si>
    <t>Uzbektelekom АЖ</t>
  </si>
  <si>
    <t>усл.ед</t>
  </si>
  <si>
    <t>Республику махсус алоқа боғламаси ДУК</t>
  </si>
  <si>
    <t>ГСМ</t>
  </si>
  <si>
    <t>UNG PETRO МЧЖ</t>
  </si>
  <si>
    <t>литр</t>
  </si>
  <si>
    <t>Интернет хизмати</t>
  </si>
  <si>
    <t>ISTTelekom МЧЖ</t>
  </si>
  <si>
    <t>Тех.хизмат</t>
  </si>
  <si>
    <t>GRAND MOTORS МЧЖ</t>
  </si>
  <si>
    <t>Электрон системага уланиш</t>
  </si>
  <si>
    <t>UNICON SOFT МЧЖ</t>
  </si>
  <si>
    <t>PIT STOP MOTORS</t>
  </si>
  <si>
    <t>Компьютер хизмати</t>
  </si>
  <si>
    <t>Vafina ЯТТ</t>
  </si>
  <si>
    <t>Биржа хизматлари</t>
  </si>
  <si>
    <t>УзРТСБ АЖ</t>
  </si>
  <si>
    <t xml:space="preserve"> 2022 йилда  
Ўз ДСМИ малака ошириш тармоқ маркази томонидан ўтказилган танловлар (тендерлар) ва амалга оширилган давлат харидлари тўғрисидаги
МАЪЛУМОТЛАР</t>
  </si>
  <si>
    <t>Узбекистон Давлат Консерваторияси Нукус филиали</t>
  </si>
  <si>
    <t xml:space="preserve"> 2022 йилда  
Узбекистон Давлат Консерваторияси Нукус филиали томонидан ўтказилган танловлар (тендерлар) ва амалга оширилган давлат харидлари тўғрисидаги
МАЪЛУМОТЛАР</t>
  </si>
  <si>
    <t>Папка регистр</t>
  </si>
  <si>
    <t>усл</t>
  </si>
  <si>
    <t>Набор для игры в шахматы</t>
  </si>
  <si>
    <t>Линейка</t>
  </si>
  <si>
    <t>Лоток для бумаги</t>
  </si>
  <si>
    <t>Ножницы</t>
  </si>
  <si>
    <t>Дырокол</t>
  </si>
  <si>
    <t>Деловой журнал</t>
  </si>
  <si>
    <t>Баннер</t>
  </si>
  <si>
    <t>Степлер</t>
  </si>
  <si>
    <t>01.01.2022</t>
  </si>
  <si>
    <t>услуги интернета</t>
  </si>
  <si>
    <t>прямые договора</t>
  </si>
  <si>
    <t>"O`ZBEKTELEKOM" АЖ</t>
  </si>
  <si>
    <t>услуга</t>
  </si>
  <si>
    <t>бензин</t>
  </si>
  <si>
    <t xml:space="preserve">       ОOO "UNG Petro"</t>
  </si>
  <si>
    <t>Ёш ижодкорларни қуллаб қувватлар ва ахборот мултимедиа маркази</t>
  </si>
  <si>
    <t xml:space="preserve"> 2022 йилда  
Ўзбекистон Республикаси Маданият вазирлиги капитал қўйилмалар ҳисобидан амалга оширилаётган лойиҳаларнинг ижроси тўғрисидаги
МАЪЛУМОТЛАР</t>
  </si>
  <si>
    <t xml:space="preserve"> 2022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</si>
  <si>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Ўзбекистон Республикаси Маданият вазирлигида давлат харидлари, давлат мулкини бошқариш ва фойдаланишда қонун ҳужжатларига риоя этилиши </t>
  </si>
  <si>
    <t xml:space="preserve"> 2022 йилда  
Республика марказий кўзи ожизлар кутубхонаси томонидан ўтказилган танловлар (тендерлар) ва амалга оширилган давлат харидлари тўғрисидаги
МАЪЛУМОТЛАР</t>
  </si>
  <si>
    <t>2
8</t>
  </si>
  <si>
    <t>3
30</t>
  </si>
  <si>
    <t>12 461 900
8 657 415</t>
  </si>
  <si>
    <t>Спец счет</t>
  </si>
  <si>
    <t>2022 йил 2-чорак учун</t>
  </si>
  <si>
    <t xml:space="preserve">	Микрофон </t>
  </si>
  <si>
    <t xml:space="preserve">	MCHJ NAMANGAN BAXT QUSHI</t>
  </si>
  <si>
    <t xml:space="preserve">	Жесткий диск</t>
  </si>
  <si>
    <t>GREAT DIVISION MCHJ</t>
  </si>
  <si>
    <t xml:space="preserve">	Стикер</t>
  </si>
  <si>
    <t xml:space="preserve">	ЧП"KANS SHOP"</t>
  </si>
  <si>
    <t>Скрепки металлические</t>
  </si>
  <si>
    <t xml:space="preserve">	Карандаши простые и цветные с грифелями в твердой</t>
  </si>
  <si>
    <t xml:space="preserve">Маркер </t>
  </si>
  <si>
    <t xml:space="preserve">Клей </t>
  </si>
  <si>
    <t>Клей ПВА мал</t>
  </si>
  <si>
    <t>ООО KURROS</t>
  </si>
  <si>
    <t xml:space="preserve">	Антистеплер </t>
  </si>
  <si>
    <t>OOO Ludem Muhr</t>
  </si>
  <si>
    <t xml:space="preserve">Точилка канцелярская для карандашей </t>
  </si>
  <si>
    <t xml:space="preserve">	Обложка файла</t>
  </si>
  <si>
    <t>Линейка чертежная</t>
  </si>
  <si>
    <t xml:space="preserve">	Обложки для переплета картонные</t>
  </si>
  <si>
    <t>"GRAND PAPIRUS" ХК</t>
  </si>
  <si>
    <t>Услуги по изготовлению печатей и штампов</t>
  </si>
  <si>
    <t>OOO INNOVATION SOLUTION BROKER</t>
  </si>
  <si>
    <t>ООО "SULTONBEK-IBROHIM-BARAKA"</t>
  </si>
  <si>
    <t>OOO ENRICO LINE</t>
  </si>
  <si>
    <t xml:space="preserve">	Урна</t>
  </si>
  <si>
    <t xml:space="preserve">	Ручка канцелярская </t>
  </si>
  <si>
    <t xml:space="preserve">Скобы для степлера </t>
  </si>
  <si>
    <t xml:space="preserve">	Бумага для офисной техники белая</t>
  </si>
  <si>
    <t xml:space="preserve">Пожарный рукав </t>
  </si>
  <si>
    <t>FTS FRIENDS NEW CASTLE</t>
  </si>
  <si>
    <t>ком</t>
  </si>
  <si>
    <t>Пожарный щит</t>
  </si>
  <si>
    <t>ООО RAVNAQ GOLD BUSINES</t>
  </si>
  <si>
    <t>Зажим для бумаги</t>
  </si>
  <si>
    <t>ООО Texnolog-Plast</t>
  </si>
  <si>
    <t xml:space="preserve">Услуга по перезарядке огнетушителей </t>
  </si>
  <si>
    <t xml:space="preserve">	OOO MERIDIAN NOVATION TRADING</t>
  </si>
  <si>
    <t xml:space="preserve">	Полиэтиленовые пакеты</t>
  </si>
  <si>
    <t>Масло моторное</t>
  </si>
  <si>
    <t xml:space="preserve">	MANIOBOD AUTO PARTS OK</t>
  </si>
  <si>
    <t>кан</t>
  </si>
  <si>
    <t xml:space="preserve">Перчатки резиновые хозяйственные </t>
  </si>
  <si>
    <t>SOBIROV DONIYORBEK ULUG‘BEK O‘G‘LI</t>
  </si>
  <si>
    <t xml:space="preserve">	Перчатки трикотажные</t>
  </si>
  <si>
    <t>"MERYEM PREMIUM TEXTILE" MCHJ</t>
  </si>
  <si>
    <t>Тряпка для очистки поверхностей</t>
  </si>
  <si>
    <t>"HUMSAR HSSY GROUP" mas`uliyati cheklangan jamiyati</t>
  </si>
  <si>
    <t>Унитаз</t>
  </si>
  <si>
    <t>ООО AL SAID BARAKA 2020</t>
  </si>
  <si>
    <t>Кисть малярная</t>
  </si>
  <si>
    <t>ООО JAXON-LYUKS BIZNES</t>
  </si>
  <si>
    <t>Бджет</t>
  </si>
  <si>
    <t xml:space="preserve">Кондиционер бытовой </t>
  </si>
  <si>
    <t>22111008256017</t>
  </si>
  <si>
    <t>ЧП "ABRORXON BARAKA 555"</t>
  </si>
  <si>
    <t>22111008278766</t>
  </si>
  <si>
    <t>ООО "Info Semantik"</t>
  </si>
  <si>
    <t>202934279</t>
  </si>
  <si>
    <t>Персональный компьютер</t>
  </si>
  <si>
    <t>22111008287194</t>
  </si>
  <si>
    <t>ООО "HUMO -STAR"</t>
  </si>
  <si>
    <t>308438001</t>
  </si>
  <si>
    <t>Принтер</t>
  </si>
  <si>
    <t>22111008287202</t>
  </si>
  <si>
    <t>ООО " FAST MOVEMENT GROUP"</t>
  </si>
  <si>
    <t>306546099</t>
  </si>
  <si>
    <t>2022-йил 1-чорак</t>
  </si>
  <si>
    <t>2022-йил 2-чорак</t>
  </si>
  <si>
    <t>2022-йил 1 чорак</t>
  </si>
  <si>
    <t>2022-йил 2 чорак</t>
  </si>
  <si>
    <t>Скорошиватель пластиковый</t>
  </si>
  <si>
    <t>190272/22111008206135</t>
  </si>
  <si>
    <t>201851/22111008222799</t>
  </si>
  <si>
    <t>198487/ 22111008218994</t>
  </si>
  <si>
    <t>ООО  KURROS</t>
  </si>
  <si>
    <t>Перфофайл</t>
  </si>
  <si>
    <t>199141/ 22111008219962</t>
  </si>
  <si>
    <t>Бумга туалетная</t>
  </si>
  <si>
    <t>195795/ 22111008204446</t>
  </si>
  <si>
    <t>MCHJ   "INTERNATIONAL  PAPER"</t>
  </si>
  <si>
    <t>Скорошиватель</t>
  </si>
  <si>
    <t>190344/ 22111008206176</t>
  </si>
  <si>
    <t>MCHJ   "YANGIER  BREND "</t>
  </si>
  <si>
    <t>294426/22111008325977</t>
  </si>
  <si>
    <t>ООО TECHNO - TASHKENT</t>
  </si>
  <si>
    <t>298277/22111008330841</t>
  </si>
  <si>
    <t>ООО COMBO LUX</t>
  </si>
  <si>
    <t>кв.м</t>
  </si>
  <si>
    <t>Водонепроницаемый плащ</t>
  </si>
  <si>
    <t>295178/22111008326924</t>
  </si>
  <si>
    <t>МЧЖ MUXAMMADYUSF MAXSUS KIYIM</t>
  </si>
  <si>
    <t>335997/22111008379278</t>
  </si>
  <si>
    <t>Конверт почтовый</t>
  </si>
  <si>
    <t>302197/22111008336554</t>
  </si>
  <si>
    <t>Лампа свеодиодная 18W</t>
  </si>
  <si>
    <t>315951/22111008354230</t>
  </si>
  <si>
    <t>ООО INCRON</t>
  </si>
  <si>
    <t>381697/ 22111008435527</t>
  </si>
  <si>
    <t>MCHJ   "KANSLER "</t>
  </si>
  <si>
    <t>Средля мытья посуды</t>
  </si>
  <si>
    <t>402244/ 22111008460626</t>
  </si>
  <si>
    <t>DENDROBIUM  COSMETICS</t>
  </si>
  <si>
    <t>Чистоль</t>
  </si>
  <si>
    <t>402128/22111008460440</t>
  </si>
  <si>
    <t>Веник</t>
  </si>
  <si>
    <t>402127/ 22111008460421</t>
  </si>
  <si>
    <t>YTT QOBILJONOV ABUBAKR ALIMARDON OGLI</t>
  </si>
  <si>
    <t>33105954510011</t>
  </si>
  <si>
    <t xml:space="preserve">
8190</t>
  </si>
  <si>
    <t xml:space="preserve">
спец.счет</t>
  </si>
  <si>
    <t>Бюджеет</t>
  </si>
  <si>
    <t>30,05,2022</t>
  </si>
  <si>
    <t>Бумага для офисной техники
белая</t>
  </si>
  <si>
    <t>OOO"POWER MAX GROUP"</t>
  </si>
  <si>
    <t>13,06,2022</t>
  </si>
  <si>
    <t>NEW PENCIL SHOP MCHJ</t>
  </si>
  <si>
    <t>14,06,2022</t>
  </si>
  <si>
    <t>Карандаши простые и цветные с
грифелями в твердой оболочке</t>
  </si>
  <si>
    <t>ООО MY OFFICE STATIONERY</t>
  </si>
  <si>
    <t>08,06,2022</t>
  </si>
  <si>
    <t>Папка</t>
  </si>
  <si>
    <t>Скотч</t>
  </si>
  <si>
    <t>Пружина для переплета
пластиковая</t>
  </si>
  <si>
    <t>Диспенсер для скотча</t>
  </si>
  <si>
    <t xml:space="preserve">Перфофайл </t>
  </si>
  <si>
    <t>Карта флеш памяти</t>
  </si>
  <si>
    <t xml:space="preserve"> 2022 йилда  
Ўзбекистон Республикаси Маданият Вазирлиги тизимидаги “Томоша” болалар мусиқий театр-студияс  томонидан ўтказилган танловлар (тендерлар) ва амалга оширилган давлат харидлари тўғрисидаги
МАЪЛУМОТЛАР</t>
  </si>
  <si>
    <t>Розы срезанные</t>
  </si>
  <si>
    <t xml:space="preserve"> 396418/22111008453279</t>
  </si>
  <si>
    <t>NAJIMBOYEV BAXTIYOR SHARIF O'G'LI</t>
  </si>
  <si>
    <t>метр</t>
  </si>
  <si>
    <t>Услуги по страхованию</t>
  </si>
  <si>
    <t>Прямые закупки</t>
  </si>
  <si>
    <t>38/1046/22110037619164</t>
  </si>
  <si>
    <t xml:space="preserve"> СО ООО "ALFA INVEST"</t>
  </si>
  <si>
    <t>Вода питьевая упакованная</t>
  </si>
  <si>
    <t>409377/22111008456284</t>
  </si>
  <si>
    <t>СП OOO SHAFFOF SERVIS</t>
  </si>
  <si>
    <t xml:space="preserve">2022-йил 2 чорак </t>
  </si>
  <si>
    <t xml:space="preserve">2022-йил 1 чорак </t>
  </si>
  <si>
    <t>DILLER TASH MCHJ</t>
  </si>
  <si>
    <t>Краска акриловая</t>
  </si>
  <si>
    <t>MCHJ COLOR INVEST BEST COLD</t>
  </si>
  <si>
    <t>Электро.товары</t>
  </si>
  <si>
    <t>POWER OF ENERGY LINE  МЧЖ</t>
  </si>
  <si>
    <t>Хозяйственные товары</t>
  </si>
  <si>
    <t>BUSEFALD 7 MCHJ</t>
  </si>
  <si>
    <t>Таз</t>
  </si>
  <si>
    <t xml:space="preserve"> "JAHONGIR PROJECT PROGRAM" mas`uliyati cheklangan jamiyati</t>
  </si>
  <si>
    <t>Жидкий порошок</t>
  </si>
  <si>
    <t>BOBOJON BATIYOR ZARAFSHON JAVOHIRI Х/к</t>
  </si>
  <si>
    <t>Замок навесной</t>
  </si>
  <si>
    <t>YaTT MORDONOVA FAZILAT ASHUR QIZI</t>
  </si>
  <si>
    <t>Термобумага для рельефной печати белая</t>
  </si>
  <si>
    <t>Profi Paper</t>
  </si>
  <si>
    <t>Обувь специальная</t>
  </si>
  <si>
    <t>MCHJ INDEPEND</t>
  </si>
  <si>
    <t>Утюги электрические бытовые</t>
  </si>
  <si>
    <t>MEXRINISSO BOZOROVA MCHJ</t>
  </si>
  <si>
    <t>Рубашка,Подтяжки,Колготы женские,Носки женские</t>
  </si>
  <si>
    <t>ООО COMPLEX GOLD BIZNES</t>
  </si>
  <si>
    <t xml:space="preserve">1 483 436,6
</t>
  </si>
  <si>
    <t xml:space="preserve">Спец счет
</t>
  </si>
  <si>
    <t>Харид қилинаётган товарлар (хизматлар) ўлчов бирлиги (имконият даражасида) ед.изм.</t>
  </si>
  <si>
    <t>Харид қилинаётган товарлар (хизматлар) миқдори (ҳажми) количество</t>
  </si>
  <si>
    <t>Битим (шартнома) бўйича товарлар (хизматлар) бир бирлиги нархи (тарифи) цена</t>
  </si>
  <si>
    <t>Харид қилинган товарлар (хизматлар) жами миқдори (ҳажми) қиймати (минг сўм) сумма</t>
  </si>
  <si>
    <t>2- чорок</t>
  </si>
  <si>
    <t>автострахование машины</t>
  </si>
  <si>
    <t>прямой дог-р</t>
  </si>
  <si>
    <t>22110037323980 / 14-01/2022/3/76</t>
  </si>
  <si>
    <t xml:space="preserve">АО СК Кафолат </t>
  </si>
  <si>
    <t>202288236</t>
  </si>
  <si>
    <t>Бумага и изделия из бумаги</t>
  </si>
  <si>
    <t>электронный акцион</t>
  </si>
  <si>
    <t>22111007039546 / 25522</t>
  </si>
  <si>
    <t xml:space="preserve">ООО MUROD KANS </t>
  </si>
  <si>
    <t>308509814</t>
  </si>
  <si>
    <t>Изделия резиновые и пластмассовые</t>
  </si>
  <si>
    <t>22111007039218 / 25529</t>
  </si>
  <si>
    <t>тепловая энергия</t>
  </si>
  <si>
    <t>22110010211081 / 128 д/с 1</t>
  </si>
  <si>
    <t xml:space="preserve">"Тошиссиккуввати"ДУК </t>
  </si>
  <si>
    <t>200899030</t>
  </si>
  <si>
    <t>Изделия готовые прочие</t>
  </si>
  <si>
    <t>22111007040007 / 26482</t>
  </si>
  <si>
    <t xml:space="preserve">OOO FIRDAVS INTENSE TRADE </t>
  </si>
  <si>
    <t>308258202</t>
  </si>
  <si>
    <t xml:space="preserve">Светодиодный звездный занавес </t>
  </si>
  <si>
    <t>электрооный магазин</t>
  </si>
  <si>
    <t>22111007040007 / 192854</t>
  </si>
  <si>
    <t xml:space="preserve">VEGVAYZER GROUP MCHJ </t>
  </si>
  <si>
    <t>309212955</t>
  </si>
  <si>
    <t>22111008209495 / 192987</t>
  </si>
  <si>
    <t xml:space="preserve">ООО EUROLUX </t>
  </si>
  <si>
    <t>305489305</t>
  </si>
  <si>
    <t>ГСМ (бензин, диз.топливо)</t>
  </si>
  <si>
    <t>22110042342898 / 820-22</t>
  </si>
  <si>
    <t xml:space="preserve">"UNG PETRO" МЧЖ </t>
  </si>
  <si>
    <t>300970850</t>
  </si>
  <si>
    <t>Светодиодный занавес</t>
  </si>
  <si>
    <t>22111008209508 / 196075</t>
  </si>
  <si>
    <t xml:space="preserve">"LIGHT MEDIA INVEST" МЧЖ </t>
  </si>
  <si>
    <t>304544300</t>
  </si>
  <si>
    <t>22111008220439 / 199803</t>
  </si>
  <si>
    <t xml:space="preserve">OOO BIRJASERVIS BARAKA </t>
  </si>
  <si>
    <t>206782767</t>
  </si>
  <si>
    <t>ремонт автотранспорта</t>
  </si>
  <si>
    <t>22110045429389 / 3</t>
  </si>
  <si>
    <t xml:space="preserve">ЧП ASQAR AVTO SERVIS </t>
  </si>
  <si>
    <t>301256494</t>
  </si>
  <si>
    <t>возмещение затраченных  коммуналных и эксплуатационных услуг</t>
  </si>
  <si>
    <t>22110034410560 /  03/12</t>
  </si>
  <si>
    <t xml:space="preserve">Давлат Консерваторияси </t>
  </si>
  <si>
    <t>200541120</t>
  </si>
  <si>
    <t>вывоз ТБО</t>
  </si>
  <si>
    <t>22111008249863 / 233874</t>
  </si>
  <si>
    <t xml:space="preserve">ГУП Махсустранс </t>
  </si>
  <si>
    <t>200903001</t>
  </si>
  <si>
    <t>Оборудование компьютерное, электронное и оптическое</t>
  </si>
  <si>
    <t>22111007047855 / 31537</t>
  </si>
  <si>
    <t>YaTT Akramov Moydinjon Ismoiljon ogli</t>
  </si>
  <si>
    <t>Чемодан</t>
  </si>
  <si>
    <t>22111008273982 / 248532</t>
  </si>
  <si>
    <t xml:space="preserve">"NOZI NOZI" MCHJ </t>
  </si>
  <si>
    <t>305115034</t>
  </si>
  <si>
    <t>Текстиль и изделия текстильные</t>
  </si>
  <si>
    <t>22111007049670 / 32497</t>
  </si>
  <si>
    <t xml:space="preserve">TRUST PAYMENT MCHJ </t>
  </si>
  <si>
    <t>309134593</t>
  </si>
  <si>
    <t>22111007049651 / 32501</t>
  </si>
  <si>
    <t xml:space="preserve">ООО DILMUROD DD </t>
  </si>
  <si>
    <t>307874854</t>
  </si>
  <si>
    <t>22111007049701 / 32510</t>
  </si>
  <si>
    <t>22111007049789 / 32530</t>
  </si>
  <si>
    <t xml:space="preserve">PHARM FLORA GREEN MCHJ </t>
  </si>
  <si>
    <t>308732784</t>
  </si>
  <si>
    <t>Одежда</t>
  </si>
  <si>
    <t>22111007049781 / 32546</t>
  </si>
  <si>
    <t xml:space="preserve">CENTURY BEST TRADE XK </t>
  </si>
  <si>
    <t>309333948</t>
  </si>
  <si>
    <t>Оборудование электрическое</t>
  </si>
  <si>
    <t>22111007051592 / 33472</t>
  </si>
  <si>
    <t xml:space="preserve">ООО MUHAMMADALI ASL TEXTIL </t>
  </si>
  <si>
    <t>306962871</t>
  </si>
  <si>
    <t>Изделия металлические готовые, кроме машин и оборудования</t>
  </si>
  <si>
    <t>22111007051600 / 33488</t>
  </si>
  <si>
    <t xml:space="preserve">YAHYO NUR TRADE МЧЖ </t>
  </si>
  <si>
    <t>305707816</t>
  </si>
  <si>
    <t>22111007051607 / 33519</t>
  </si>
  <si>
    <t>22111007053651 / 37049</t>
  </si>
  <si>
    <t>MCHJ UNIVERSAL KOMFORT-TRADE-20208000205445371001-01080</t>
  </si>
  <si>
    <t>308909744</t>
  </si>
  <si>
    <t>22111007053608 / 37067</t>
  </si>
  <si>
    <t xml:space="preserve">ООО COMPLEX GOLD BIZNES </t>
  </si>
  <si>
    <t>305743511</t>
  </si>
  <si>
    <t>Текстиль и изделия текстильные (ткани и фурнитура)</t>
  </si>
  <si>
    <t>22111007053617 / 37078</t>
  </si>
  <si>
    <t xml:space="preserve">YUKSAK MARRAGA INTIL MCHJ </t>
  </si>
  <si>
    <t>309073948</t>
  </si>
  <si>
    <t>железнодорожные билеты (гастроли г. Нукус)</t>
  </si>
  <si>
    <t>22110022484463 / JPD -4122-30150</t>
  </si>
  <si>
    <t xml:space="preserve">"O`ZTEMIRYO`LYO`LOVCHI" АЖ </t>
  </si>
  <si>
    <t>202472894</t>
  </si>
  <si>
    <t>22111007053974 / 37720</t>
  </si>
  <si>
    <t xml:space="preserve">IKKI DUNYO SAODATI OK </t>
  </si>
  <si>
    <t>309171304</t>
  </si>
  <si>
    <t>22111007053971 / 37753</t>
  </si>
  <si>
    <t>ЯТТ "JUMANIYOZOV KENJA DURDIQULOVICH"</t>
  </si>
  <si>
    <t>32905881080136</t>
  </si>
  <si>
    <t>22111008321426 / 289032</t>
  </si>
  <si>
    <t xml:space="preserve">MCHJ STATUS TRADE-77 </t>
  </si>
  <si>
    <t>308685749</t>
  </si>
  <si>
    <t>Чековая лента</t>
  </si>
  <si>
    <t>22111007057255 / 39768</t>
  </si>
  <si>
    <t xml:space="preserve">ООО MASTER PIECE MM </t>
  </si>
  <si>
    <t>307374352</t>
  </si>
  <si>
    <t>Услуги по дезинфекции</t>
  </si>
  <si>
    <t>22111008342138 / 306024</t>
  </si>
  <si>
    <t xml:space="preserve">OOO DOCTOR K AND EURODEZ </t>
  </si>
  <si>
    <t>302112254</t>
  </si>
  <si>
    <t>22111008349756 / 312675</t>
  </si>
  <si>
    <t xml:space="preserve">OOO"POWER MAX GROUP"  </t>
  </si>
  <si>
    <t>303055063</t>
  </si>
  <si>
    <t>услуги Айпи телефонии</t>
  </si>
  <si>
    <t>22110024559450 / 1919569230</t>
  </si>
  <si>
    <t xml:space="preserve">"O`ZBEKTELEKOM" АЖ </t>
  </si>
  <si>
    <t>203366731</t>
  </si>
  <si>
    <t>22111007062639 / 45042</t>
  </si>
  <si>
    <t>перо птицы для украшение театральных головных уборов</t>
  </si>
  <si>
    <t>22111007062607 / 45045</t>
  </si>
  <si>
    <t xml:space="preserve">MCHJ BADRIYA NUR </t>
  </si>
  <si>
    <t>308833659</t>
  </si>
  <si>
    <t>22111007062781 / 45056</t>
  </si>
  <si>
    <t xml:space="preserve">ООО MY OFFICE STATIONERY </t>
  </si>
  <si>
    <t>307048170</t>
  </si>
  <si>
    <t>Кожа и изделия из кожи</t>
  </si>
  <si>
    <t>22111007062791 / 45058</t>
  </si>
  <si>
    <t xml:space="preserve">SMART INVEST SERVICE SS MCHJ </t>
  </si>
  <si>
    <t>309175148</t>
  </si>
  <si>
    <t>22111007062632 / 45078</t>
  </si>
  <si>
    <t>MIRMETALTORG MCHJ-20208000605504570001-00373</t>
  </si>
  <si>
    <t>309375509</t>
  </si>
  <si>
    <t>Вещества химические и продукты химические (клей, колер)</t>
  </si>
  <si>
    <t>22111007062824 / 45098</t>
  </si>
  <si>
    <t>YATT "MAMARAZZAQOV RUSTAM YULDASH O‘G‘LI"</t>
  </si>
  <si>
    <t>30908922970049</t>
  </si>
  <si>
    <t>22111007066614 / 46530</t>
  </si>
  <si>
    <t xml:space="preserve">Inter Stroy Most Group </t>
  </si>
  <si>
    <t>307108508</t>
  </si>
  <si>
    <t>Мыло туалетное жидкое</t>
  </si>
  <si>
    <t>22111008405073 / 356681</t>
  </si>
  <si>
    <t>мчж MEDIKARE-20208000900835531001-01036</t>
  </si>
  <si>
    <t>305212128</t>
  </si>
  <si>
    <t>Мыло туалетное твердое</t>
  </si>
  <si>
    <t>22111008405103 / 356715</t>
  </si>
  <si>
    <t xml:space="preserve">ООО INVAST GLOBAL PLUS </t>
  </si>
  <si>
    <t>308237164</t>
  </si>
  <si>
    <t>Услуги по письменному переводу</t>
  </si>
  <si>
    <t>22111008435162 / 387874</t>
  </si>
  <si>
    <t xml:space="preserve">СП BODOMZOR INVEST </t>
  </si>
  <si>
    <t>303068466</t>
  </si>
  <si>
    <t>услуги по ремонту автотранспорта</t>
  </si>
  <si>
    <t>22110045611084 / К-72</t>
  </si>
  <si>
    <t xml:space="preserve">ООО "PSM Avtoservis Tex" </t>
  </si>
  <si>
    <t>305487348</t>
  </si>
  <si>
    <t>22111007074047 / 51107</t>
  </si>
  <si>
    <t xml:space="preserve">PRO EXPRESS MCHJ </t>
  </si>
  <si>
    <t>308979286</t>
  </si>
  <si>
    <t>Текстиль и изделия текстильные (ткани, фурнитура и прикладные материала для театральных костюмов)</t>
  </si>
  <si>
    <t>22111007077570 / 52907</t>
  </si>
  <si>
    <t>22111007077619 / 52918</t>
  </si>
  <si>
    <t>22111007077752 / 52926</t>
  </si>
  <si>
    <t>22111007077916 / 53023</t>
  </si>
  <si>
    <t xml:space="preserve">NEW PENCIL SHOP MCHJ </t>
  </si>
  <si>
    <t>309290529</t>
  </si>
  <si>
    <t>22111007077923 / 53033</t>
  </si>
  <si>
    <t xml:space="preserve">SMART GOOD SERVICE 2022 MCHJ </t>
  </si>
  <si>
    <t>309604902</t>
  </si>
  <si>
    <t>Вещества химические и продукты химические (клей, камни искусственные для костюмов)</t>
  </si>
  <si>
    <t>22111007077891 / 53055</t>
  </si>
  <si>
    <t>Текстиль и изделия текстильные (ткани)</t>
  </si>
  <si>
    <t>22111007077901 / 53056</t>
  </si>
  <si>
    <t xml:space="preserve">MCHJ FAROVON XAYOTGA INTIL </t>
  </si>
  <si>
    <t>308732744</t>
  </si>
  <si>
    <t>декоративные кисточки и перья для костюмов и головных уборов</t>
  </si>
  <si>
    <t>22111007077893 / 53059</t>
  </si>
  <si>
    <t>22111007078150 / 53140</t>
  </si>
  <si>
    <t xml:space="preserve">MIRMETALTORG MCHJ </t>
  </si>
  <si>
    <t>22111007078223 / 53199</t>
  </si>
  <si>
    <t>Изделия готовые прочие (диадема, кисточки и проч.)</t>
  </si>
  <si>
    <t>22111007078230 / 53214</t>
  </si>
  <si>
    <t xml:space="preserve">ООО CHAROS AND JAVOHIR TRAIDING </t>
  </si>
  <si>
    <t>307582624</t>
  </si>
  <si>
    <t>Оборудование электрическое (насадка на подошву утюга)</t>
  </si>
  <si>
    <t>22111007078222 / 53228</t>
  </si>
  <si>
    <t xml:space="preserve">ООО HAVAS BIZNES TRADER </t>
  </si>
  <si>
    <t>307808554</t>
  </si>
  <si>
    <t>Крышка для унитаза</t>
  </si>
  <si>
    <t>электронный магазин</t>
  </si>
  <si>
    <t>22111008483816 / 421055</t>
  </si>
  <si>
    <t xml:space="preserve">Голден Принт Бухара МЧЖ </t>
  </si>
  <si>
    <t>303784977</t>
  </si>
  <si>
    <t>услуги по тех.обслуживанию оргтехники</t>
  </si>
  <si>
    <t>22111008494719 / 430048</t>
  </si>
  <si>
    <t xml:space="preserve">ЧП  LIKAN </t>
  </si>
  <si>
    <t>201596574</t>
  </si>
  <si>
    <t xml:space="preserve">саморезы, винты </t>
  </si>
  <si>
    <t>22111007081769 / 55039</t>
  </si>
  <si>
    <t xml:space="preserve">ООО MORE SELL </t>
  </si>
  <si>
    <t>308650848</t>
  </si>
  <si>
    <t>фанеры, рейки</t>
  </si>
  <si>
    <t>22111007081746 / 55049</t>
  </si>
  <si>
    <t>Пирамида Курилиш савдо МЧЖ</t>
  </si>
  <si>
    <t>302828414</t>
  </si>
  <si>
    <t>Всего внебюджет:</t>
  </si>
  <si>
    <t>пожарная охрана здания МЧС РУЗ</t>
  </si>
  <si>
    <t>бюжет</t>
  </si>
  <si>
    <t>прямой дог.</t>
  </si>
  <si>
    <t>22110010100800 / д/с 2 к дог.6</t>
  </si>
  <si>
    <t xml:space="preserve">"YOXTTEB" Toshkent sh. FVB </t>
  </si>
  <si>
    <t>201849835</t>
  </si>
  <si>
    <t>электроэнергия</t>
  </si>
  <si>
    <t>22110010435022 / 3847 д/с 1</t>
  </si>
  <si>
    <t xml:space="preserve">Узбекэнерго АЖ </t>
  </si>
  <si>
    <t>201052490</t>
  </si>
  <si>
    <t>квт/ч</t>
  </si>
  <si>
    <t>горячая вода и теплоэнергия</t>
  </si>
  <si>
    <t>22110010434995 / д/с 1 дог. 128</t>
  </si>
  <si>
    <t>гкал</t>
  </si>
  <si>
    <t>Всего бюджет:</t>
  </si>
  <si>
    <t>НЕ-Бюджет</t>
  </si>
  <si>
    <t xml:space="preserve">xarid.uzex.uz ЭЛЕКТРОННЫЙ МАГАЗИН </t>
  </si>
  <si>
    <t>37 000,00</t>
  </si>
  <si>
    <t>27 999,00</t>
  </si>
  <si>
    <t>14 000,00</t>
  </si>
  <si>
    <t>250 000,00</t>
  </si>
  <si>
    <t>10 995,00</t>
  </si>
  <si>
    <t>114 770,00</t>
  </si>
  <si>
    <t>100 000,00</t>
  </si>
  <si>
    <t>90 000,00</t>
  </si>
  <si>
    <t>LET`S COLOUR</t>
  </si>
  <si>
    <t>500 000,00</t>
  </si>
  <si>
    <t>KANS SHOP XK</t>
  </si>
  <si>
    <t>3 000,00</t>
  </si>
  <si>
    <t>Гвоздь</t>
  </si>
  <si>
    <t>LANGAR-KELAJAK-FAYZ MCHJ</t>
  </si>
  <si>
    <t>22 999,00</t>
  </si>
  <si>
    <t xml:space="preserve"> Клей</t>
  </si>
  <si>
    <t>ООО QIBRAY TRADE BUILD GROUP</t>
  </si>
  <si>
    <t>27 000,00</t>
  </si>
  <si>
    <t xml:space="preserve"> Бязь суровая</t>
  </si>
  <si>
    <t>32 300,00</t>
  </si>
  <si>
    <t>ООО CHORTOQ BIZNES TRADE SAMO</t>
  </si>
  <si>
    <t>7 000,00</t>
  </si>
  <si>
    <t>MCHJ COLOR INVEST BEST GOLD</t>
  </si>
  <si>
    <t>246 500,01</t>
  </si>
  <si>
    <t>ООО INDEPEND MANAGERS</t>
  </si>
  <si>
    <t>42 200,00</t>
  </si>
  <si>
    <t>Колер</t>
  </si>
  <si>
    <t>TRADE ZONA MCHJ</t>
  </si>
  <si>
    <t>67 000,00</t>
  </si>
  <si>
    <t xml:space="preserve"> Сумка</t>
  </si>
  <si>
    <t>ACTIVE STAR MCHJ</t>
  </si>
  <si>
    <t>110 000,00</t>
  </si>
  <si>
    <t>1 590 000,00</t>
  </si>
  <si>
    <t>xarid.uzex.uz АУКЦИОН</t>
  </si>
  <si>
    <t>Yo"ldosh xoji MCHJ</t>
  </si>
  <si>
    <t>7 380,00</t>
  </si>
  <si>
    <t xml:space="preserve"> ДСП (древесно-стружечная плита)</t>
  </si>
  <si>
    <t>295 200,00</t>
  </si>
  <si>
    <t>9 840,00</t>
  </si>
  <si>
    <t>Фанера общего назначения</t>
  </si>
  <si>
    <t>л.</t>
  </si>
  <si>
    <t>246 000,00</t>
  </si>
  <si>
    <t>Саморез</t>
  </si>
  <si>
    <t>SHAXRIXON BUSINNES GROUP 21 MCHJ</t>
  </si>
  <si>
    <t>33 600,00</t>
  </si>
  <si>
    <t>30 400,00</t>
  </si>
  <si>
    <t>Наперник</t>
  </si>
  <si>
    <t>YATT MARDONOV FARIDJON ERKINOVICH</t>
  </si>
  <si>
    <t>16 500,00</t>
  </si>
  <si>
    <t>18.04,2022</t>
  </si>
  <si>
    <t xml:space="preserve"> Вилка</t>
  </si>
  <si>
    <t>22111008254317</t>
  </si>
  <si>
    <t>ABDUFAZO TRADE</t>
  </si>
  <si>
    <t xml:space="preserve"> Ручка канцелярская</t>
  </si>
  <si>
    <t>22111008251767</t>
  </si>
  <si>
    <t>YANGIYER BREND MCHJ</t>
  </si>
  <si>
    <t>306982910</t>
  </si>
  <si>
    <t xml:space="preserve"> Папка</t>
  </si>
  <si>
    <t>22111008254259</t>
  </si>
  <si>
    <t xml:space="preserve"> YANGIYER BREND MCHJ</t>
  </si>
  <si>
    <t xml:space="preserve"> ООО BUNYODBEK DUNYO CHIROQLARI</t>
  </si>
  <si>
    <t>Лак по металлу</t>
  </si>
  <si>
    <t>22111008271086</t>
  </si>
  <si>
    <t>Услуги по замене масла</t>
  </si>
  <si>
    <t>22111008291683</t>
  </si>
  <si>
    <t>"OTASH SIFAT" МЧЖ</t>
  </si>
  <si>
    <t>услг</t>
  </si>
  <si>
    <t>22111008328378</t>
  </si>
  <si>
    <t>304446651</t>
  </si>
  <si>
    <t>16.05,2022</t>
  </si>
  <si>
    <t xml:space="preserve"> Услуга по проведению профилактических испытаний электрооборудования, силовых проводов и защитного заземления</t>
  </si>
  <si>
    <t>Zamin big group МЧЖ</t>
  </si>
  <si>
    <t>18.05,2022</t>
  </si>
  <si>
    <t xml:space="preserve"> Порошок стиральный</t>
  </si>
  <si>
    <t>22111008351990</t>
  </si>
  <si>
    <t>AURORA PHARMA MCHJ</t>
  </si>
  <si>
    <t xml:space="preserve"> 302142803</t>
  </si>
  <si>
    <t xml:space="preserve"> Флаги стран мира</t>
  </si>
  <si>
    <t>22111008351928</t>
  </si>
  <si>
    <t>OOO "SHORAXMAT FAYZ"</t>
  </si>
  <si>
    <t>302216203</t>
  </si>
  <si>
    <t>Услуги по изготовлению билетов</t>
  </si>
  <si>
    <t>22111008385862</t>
  </si>
  <si>
    <t>ЧП RATRIN MATBA MARKAZI</t>
  </si>
  <si>
    <t xml:space="preserve"> Воздушные фильтры</t>
  </si>
  <si>
    <t>22111008411056</t>
  </si>
  <si>
    <t xml:space="preserve"> YTT DALABAYEV SUNNATULLA TO?LQIN O?G?LI</t>
  </si>
  <si>
    <t>Искусственные цветы, листья и фрукты, и их части</t>
  </si>
  <si>
    <t>22111008440157</t>
  </si>
  <si>
    <t>QUATRO-PEAKS-TRADE MCHJ</t>
  </si>
  <si>
    <t>ИТОГО</t>
  </si>
  <si>
    <t>01.04.2022г</t>
  </si>
  <si>
    <t>губка для мытья</t>
  </si>
  <si>
    <t xml:space="preserve"> OOO BARAKA BARHAYOT BUSINESS</t>
  </si>
  <si>
    <t>31.05.2022г</t>
  </si>
  <si>
    <t>дротаверин</t>
  </si>
  <si>
    <t>YETTI PLYUS</t>
  </si>
  <si>
    <t>лоретамид</t>
  </si>
  <si>
    <t xml:space="preserve"> </t>
  </si>
  <si>
    <t>метамезол</t>
  </si>
  <si>
    <t>mebhydrolin</t>
  </si>
  <si>
    <t>панкреатин</t>
  </si>
  <si>
    <t>ментол</t>
  </si>
  <si>
    <t>ацеклофенак</t>
  </si>
  <si>
    <t>дектаметазон</t>
  </si>
  <si>
    <t>валериана</t>
  </si>
  <si>
    <t>ООО Биокосмик</t>
  </si>
  <si>
    <t>магнезия</t>
  </si>
  <si>
    <t>ООО Ирвин</t>
  </si>
  <si>
    <t>07.05.2022г</t>
  </si>
  <si>
    <t>опилки древесные</t>
  </si>
  <si>
    <t>Давр янги хайет</t>
  </si>
  <si>
    <t>09.04.2022г</t>
  </si>
  <si>
    <t>27.06.2022г</t>
  </si>
  <si>
    <t>альбендазол</t>
  </si>
  <si>
    <t>ООО Вет расул файз</t>
  </si>
  <si>
    <t>12.06.2022г</t>
  </si>
  <si>
    <t>аентисептик</t>
  </si>
  <si>
    <t>15.06.2022г</t>
  </si>
  <si>
    <t>Беси Носир МЧЖ</t>
  </si>
  <si>
    <t>28.04.2022г</t>
  </si>
  <si>
    <t>прожектор LED</t>
  </si>
  <si>
    <t>ОООSYRDARYA GOLDEN GROUP</t>
  </si>
  <si>
    <t>29.04.2022г</t>
  </si>
  <si>
    <t>провод медный</t>
  </si>
  <si>
    <t>ЧП МамараимовАзим угли</t>
  </si>
  <si>
    <t>ООО Зофеком</t>
  </si>
  <si>
    <t>16.04.2022г</t>
  </si>
  <si>
    <t>Канц шоп МЧЖ</t>
  </si>
  <si>
    <t>15.04.2022г</t>
  </si>
  <si>
    <t>эл чайники бытовые</t>
  </si>
  <si>
    <t>ООО Азнавуринвест</t>
  </si>
  <si>
    <t>06.04.2022г</t>
  </si>
  <si>
    <t>услуга по установке автозапчастей</t>
  </si>
  <si>
    <t>Премиум технология компани</t>
  </si>
  <si>
    <t>17.04.2022г</t>
  </si>
  <si>
    <t>19.05.2022г</t>
  </si>
  <si>
    <t>ремонт авто</t>
  </si>
  <si>
    <t>ООО Автодоктор</t>
  </si>
  <si>
    <t>20.05.2022г</t>
  </si>
  <si>
    <t>архивная обработка</t>
  </si>
  <si>
    <t>а-88</t>
  </si>
  <si>
    <t>Госархив</t>
  </si>
  <si>
    <t>18.05.2022г</t>
  </si>
  <si>
    <t>30.05.2022г</t>
  </si>
  <si>
    <t>24.05.2022г</t>
  </si>
  <si>
    <t>авиабилет</t>
  </si>
  <si>
    <t>UZBEKISTAN AIRWAYS</t>
  </si>
  <si>
    <t>25.05.2022г</t>
  </si>
  <si>
    <t>услуга по разработке экологических нормативов</t>
  </si>
  <si>
    <t xml:space="preserve">FOREVER AND EVER </t>
  </si>
  <si>
    <t>ппрожектор LED</t>
  </si>
  <si>
    <t>YTT IKRAMOV OYBEKJON BAXROMJON</t>
  </si>
  <si>
    <t>лампа светодиодная</t>
  </si>
  <si>
    <t>ЧП мамараимов Абдураим</t>
  </si>
  <si>
    <t>15.05.2022г</t>
  </si>
  <si>
    <t>трос стальной</t>
  </si>
  <si>
    <t>изолента</t>
  </si>
  <si>
    <t>ООО LUDEM MUHR</t>
  </si>
  <si>
    <t>рул</t>
  </si>
  <si>
    <t>30.04.2022г</t>
  </si>
  <si>
    <t>холодильник бытовой</t>
  </si>
  <si>
    <t>ООО FAST MOVEMTHT GROUP</t>
  </si>
  <si>
    <t>24.06.2022г</t>
  </si>
  <si>
    <t>шкурка шлифованная</t>
  </si>
  <si>
    <t>м/п</t>
  </si>
  <si>
    <t>лак для дерева</t>
  </si>
  <si>
    <t xml:space="preserve">ENERGETIK SIFAT </t>
  </si>
  <si>
    <t>23.06.2022г</t>
  </si>
  <si>
    <t>перезарядка огнетушителей</t>
  </si>
  <si>
    <t>AL-MUAXXIR-SERVIS</t>
  </si>
  <si>
    <t>разбавитель</t>
  </si>
  <si>
    <t>штукатурка</t>
  </si>
  <si>
    <t>МЧЖ Ьузаффар Анвар бизнес</t>
  </si>
  <si>
    <t>билеты</t>
  </si>
  <si>
    <t>ЧП Печатник востока</t>
  </si>
  <si>
    <t>30.06.2022г</t>
  </si>
  <si>
    <t>валик красочный</t>
  </si>
  <si>
    <t>ЧП SAYNADOS BISNES</t>
  </si>
  <si>
    <t>кисть малярная</t>
  </si>
  <si>
    <t>ООО  JAXON-LYUKS BISNES</t>
  </si>
  <si>
    <t>шпатлевка строительная</t>
  </si>
  <si>
    <t>QIBRAY TRADE BUILD GROUP</t>
  </si>
  <si>
    <t>ЧП GULOM BOBO UMIROV</t>
  </si>
  <si>
    <t>натрий хлористый</t>
  </si>
  <si>
    <t>ООО FAYZ SHIFO SERVIS</t>
  </si>
  <si>
    <t>водоэмульсия</t>
  </si>
  <si>
    <t>COLOR BULDING</t>
  </si>
  <si>
    <t>09.06.2022г</t>
  </si>
  <si>
    <t>аренда оборудования</t>
  </si>
  <si>
    <t>ООО SHABBAZ STORY</t>
  </si>
  <si>
    <t>0306.2022г</t>
  </si>
  <si>
    <t>ремонт и замена зап частей</t>
  </si>
  <si>
    <t>29.06.2022г</t>
  </si>
  <si>
    <t>28.06.2022г</t>
  </si>
  <si>
    <t xml:space="preserve">нитки </t>
  </si>
  <si>
    <t xml:space="preserve">ЧП ISLOM NUR TRADE </t>
  </si>
  <si>
    <t xml:space="preserve">резинка бельевая </t>
  </si>
  <si>
    <t>PERFECT E SHOP MCHJ</t>
  </si>
  <si>
    <t>шуруп</t>
  </si>
  <si>
    <t>QIBRAY RADE BUILD GROUP</t>
  </si>
  <si>
    <t>рейки</t>
  </si>
  <si>
    <t>OOO SMART STORY-GROUP</t>
  </si>
  <si>
    <t>лист</t>
  </si>
  <si>
    <t>масло моторное</t>
  </si>
  <si>
    <t>OOO INO-PARTS</t>
  </si>
  <si>
    <t>клей</t>
  </si>
  <si>
    <t>OOO KOMOS ELIT</t>
  </si>
  <si>
    <t>COLOR BUILDING</t>
  </si>
  <si>
    <t>аккумлятор</t>
  </si>
  <si>
    <t>ЧП MUBINAXON SAVDO</t>
  </si>
  <si>
    <t xml:space="preserve">кулер для питьевой воды </t>
  </si>
  <si>
    <t xml:space="preserve">ЧП PUBLIC MUSIC SHOP </t>
  </si>
  <si>
    <t>бумага для офисной техники</t>
  </si>
  <si>
    <t>OOO FAST MOVEMENT</t>
  </si>
  <si>
    <t xml:space="preserve">скобы для степлера </t>
  </si>
  <si>
    <t>ELEKTR ASBOB SAVDO</t>
  </si>
  <si>
    <t xml:space="preserve">OOO SMARTTAB </t>
  </si>
  <si>
    <t>ООО FAST MOVEMENT GROUP</t>
  </si>
  <si>
    <t xml:space="preserve">Услуга обязательного страхования гражданской ответственности работодателя (ОСГОР) </t>
  </si>
  <si>
    <t xml:space="preserve">22110037328130 / 2500/401/1/2200069 </t>
  </si>
  <si>
    <t xml:space="preserve">АКЦИОНЕРНОЕ ОБЩЕСТВО KAPITAL SUG`URTA </t>
  </si>
  <si>
    <t>усл. ед</t>
  </si>
  <si>
    <t xml:space="preserve">Шины и покрышки пневматические для автобусов, троллейбусов и грузовых автомобилей новые </t>
  </si>
  <si>
    <t>22111008214601 / 198901</t>
  </si>
  <si>
    <t xml:space="preserve">ЧП BLESSED DAYS </t>
  </si>
  <si>
    <t xml:space="preserve">Кассовый аппарат </t>
  </si>
  <si>
    <t>22111008229291 / 210710</t>
  </si>
  <si>
    <t xml:space="preserve">OOO "ARCA GROUP" </t>
  </si>
  <si>
    <t>306812314</t>
  </si>
  <si>
    <t>Газонокосилка</t>
  </si>
  <si>
    <t>22111008251809 / 228173</t>
  </si>
  <si>
    <t>ЯТТ Расулов Абдулбоки Абдухамитович</t>
  </si>
  <si>
    <t>31407742940038</t>
  </si>
  <si>
    <t xml:space="preserve">Настольный набор </t>
  </si>
  <si>
    <t>22111008251807 / 228172</t>
  </si>
  <si>
    <t xml:space="preserve">ООО JAUMKANS PAPER </t>
  </si>
  <si>
    <t>308137384</t>
  </si>
  <si>
    <t xml:space="preserve">Мыло хозяйственное твердое </t>
  </si>
  <si>
    <t>22111008273082 / 247753</t>
  </si>
  <si>
    <t xml:space="preserve">MCHJ ANGEL OF PURITY </t>
  </si>
  <si>
    <t>308842584</t>
  </si>
  <si>
    <t xml:space="preserve">Бумага туалетная </t>
  </si>
  <si>
    <t>22111008273085 / 247750</t>
  </si>
  <si>
    <t xml:space="preserve">ООО LUDEM MUHR </t>
  </si>
  <si>
    <t>308208801</t>
  </si>
  <si>
    <t xml:space="preserve">Порошок стиральный </t>
  </si>
  <si>
    <t>22111008273080 / 247743</t>
  </si>
  <si>
    <t xml:space="preserve">МЧЖ Квадра форм </t>
  </si>
  <si>
    <t>205730863</t>
  </si>
  <si>
    <t>22111008273076 / 247733</t>
  </si>
  <si>
    <t xml:space="preserve">OOO "WESTTEXSINTEZ" </t>
  </si>
  <si>
    <t>301522679</t>
  </si>
  <si>
    <t>г</t>
  </si>
  <si>
    <t xml:space="preserve">Услуга по техническому обслуживанию инженерных сетей и коммуникаций </t>
  </si>
  <si>
    <t>22111008385197 / 341292</t>
  </si>
  <si>
    <t xml:space="preserve">ООО "AL ASQAR HOUSE" </t>
  </si>
  <si>
    <t>305091217</t>
  </si>
  <si>
    <t xml:space="preserve">усл. ед </t>
  </si>
  <si>
    <t xml:space="preserve">22111008394802 / 350621 </t>
  </si>
  <si>
    <t xml:space="preserve">ООО "CORONA CONCERET PRODUCTION" </t>
  </si>
  <si>
    <t>22111008410298 / 361160</t>
  </si>
  <si>
    <t>22111008418587 / 367615</t>
  </si>
  <si>
    <t>305091218</t>
  </si>
  <si>
    <t>22111008420585 / 373136</t>
  </si>
  <si>
    <t>305091219</t>
  </si>
  <si>
    <t>22111008437468 / 385295</t>
  </si>
  <si>
    <t>305091220</t>
  </si>
  <si>
    <t xml:space="preserve">Услуга по очистке фонтанов </t>
  </si>
  <si>
    <t>22111008437474 / 383163</t>
  </si>
  <si>
    <t xml:space="preserve">ООО HIGH RESULTS </t>
  </si>
  <si>
    <t xml:space="preserve">306093316 </t>
  </si>
  <si>
    <t xml:space="preserve">Кулер для питьевой воды </t>
  </si>
  <si>
    <t xml:space="preserve">22111008468983 / </t>
  </si>
  <si>
    <t xml:space="preserve">MCHJ NAMANGAN BAXT QUSHI </t>
  </si>
  <si>
    <t>308791284</t>
  </si>
  <si>
    <t xml:space="preserve">Канцелярский набор (настольный органайзер) </t>
  </si>
  <si>
    <t>22111008469779 / 410129</t>
  </si>
  <si>
    <t xml:space="preserve">HUMSAR HSSY GROUP MAS`ULIYATI CHEKLANGAN JAMIYAT </t>
  </si>
  <si>
    <t>309208484</t>
  </si>
  <si>
    <t xml:space="preserve">Пылесос бытовой </t>
  </si>
  <si>
    <t>22111008469374 / 409805</t>
  </si>
  <si>
    <t xml:space="preserve">Good hope grope </t>
  </si>
  <si>
    <t>305100299</t>
  </si>
  <si>
    <t xml:space="preserve">Тряпка для очистки поверхностей </t>
  </si>
  <si>
    <t>22111008492307 / 427999</t>
  </si>
  <si>
    <t xml:space="preserve">ООО "INNOVATION PROJECT PROGRAMS" </t>
  </si>
  <si>
    <t>308564985</t>
  </si>
  <si>
    <t xml:space="preserve">Марля бытовая хлопчатобумажная </t>
  </si>
  <si>
    <t>22111008492034 / 427462</t>
  </si>
  <si>
    <t xml:space="preserve">ЧП LEADER ALISHER </t>
  </si>
  <si>
    <t xml:space="preserve">307595884 </t>
  </si>
  <si>
    <t>Махсус ҳ/р</t>
  </si>
  <si>
    <t>22111008197713 / 184707</t>
  </si>
  <si>
    <t xml:space="preserve">ЯТТ RIXSIBOYEV DAVRONBEK MUXITDIN O?G?LI </t>
  </si>
  <si>
    <t>32103920211329</t>
  </si>
  <si>
    <t xml:space="preserve">22111008197701 / 184618 </t>
  </si>
  <si>
    <t xml:space="preserve">Услуга по пошиву и изготовление одежды </t>
  </si>
  <si>
    <t>22111008197029 / 183483</t>
  </si>
  <si>
    <t xml:space="preserve">ООО SBR-BRAND STAR LYUKS </t>
  </si>
  <si>
    <t>308288466</t>
  </si>
  <si>
    <t>Билет</t>
  </si>
  <si>
    <t>22111008194717 / 181786</t>
  </si>
  <si>
    <t xml:space="preserve">ООО "ELEGANT GOLD PRINT" </t>
  </si>
  <si>
    <t xml:space="preserve">303077559 </t>
  </si>
  <si>
    <t xml:space="preserve">Услуги по печатанию рекламной продукции </t>
  </si>
  <si>
    <t xml:space="preserve">22111008285026 / 258181 </t>
  </si>
  <si>
    <t xml:space="preserve">DAVLETOV AZIZBEK RADJABBEYEVICH </t>
  </si>
  <si>
    <t>506399893</t>
  </si>
  <si>
    <t>22111008285021 / 258180</t>
  </si>
  <si>
    <t>506399894</t>
  </si>
  <si>
    <t>22111008285033 / 258173</t>
  </si>
  <si>
    <t>506399895</t>
  </si>
  <si>
    <t>22111008285010 / 258163</t>
  </si>
  <si>
    <t>506399896</t>
  </si>
  <si>
    <t>22111008285019 / 258153</t>
  </si>
  <si>
    <t>506399897</t>
  </si>
  <si>
    <t>22111008285018 / 258152</t>
  </si>
  <si>
    <t>506399898</t>
  </si>
  <si>
    <t xml:space="preserve">22111008285000 / 258142 </t>
  </si>
  <si>
    <t xml:space="preserve">ЯТТ RIXSIBOYEV DAVRONBEK MUXITDIN O‘G‘LI </t>
  </si>
  <si>
    <t>22111008284997 / 258137</t>
  </si>
  <si>
    <t>22111008284994 / 258122</t>
  </si>
  <si>
    <t xml:space="preserve">Услуги по декоративной обшивке комнаты </t>
  </si>
  <si>
    <t xml:space="preserve">22111008284989 / 258118 </t>
  </si>
  <si>
    <t xml:space="preserve">XK CHANCENEXTONE </t>
  </si>
  <si>
    <t xml:space="preserve">308740964 </t>
  </si>
  <si>
    <t>22111008284956 / 258024</t>
  </si>
  <si>
    <t xml:space="preserve">OOO STAR  INSTRUMENT </t>
  </si>
  <si>
    <t>207149475</t>
  </si>
  <si>
    <t xml:space="preserve">Коробка отбора мощности автомобиля </t>
  </si>
  <si>
    <t>22111008284928 / 257994</t>
  </si>
  <si>
    <t>307166856</t>
  </si>
  <si>
    <t xml:space="preserve">Танцевальный костюм </t>
  </si>
  <si>
    <t>22111008284904 / 257931</t>
  </si>
  <si>
    <t xml:space="preserve">DREAM HOUSE PLYUS XK </t>
  </si>
  <si>
    <t>308985399</t>
  </si>
  <si>
    <t xml:space="preserve">Танцевальная одежда </t>
  </si>
  <si>
    <t>22111008284899 / 257904</t>
  </si>
  <si>
    <t>компл</t>
  </si>
  <si>
    <t>22111008284879 / 257879</t>
  </si>
  <si>
    <t xml:space="preserve">Услуга по техническому обслуживанию, сопровождению программного обеспечения </t>
  </si>
  <si>
    <t>22111008284934 / 258887</t>
  </si>
  <si>
    <t xml:space="preserve">Услуга по созданию web сайта </t>
  </si>
  <si>
    <t>22111008300175 / 271102</t>
  </si>
  <si>
    <t xml:space="preserve">ООО SMARTPACK PRINT </t>
  </si>
  <si>
    <t>306867159</t>
  </si>
  <si>
    <t xml:space="preserve">Полиграфическая продукция </t>
  </si>
  <si>
    <t xml:space="preserve">22111008324166 / 292222 </t>
  </si>
  <si>
    <t xml:space="preserve">ИП "MIRAKBAROV M.M." </t>
  </si>
  <si>
    <t>568166297</t>
  </si>
  <si>
    <t xml:space="preserve">Аренда оборудования </t>
  </si>
  <si>
    <t>22111008322287 / 292105</t>
  </si>
  <si>
    <t xml:space="preserve">ООО "LIGHT MEDIA" </t>
  </si>
  <si>
    <t>305301222</t>
  </si>
  <si>
    <t xml:space="preserve">22111008322290 / 292102 </t>
  </si>
  <si>
    <t>305301223</t>
  </si>
  <si>
    <t>22111008323565 / 290533</t>
  </si>
  <si>
    <t xml:space="preserve">Кабель питания </t>
  </si>
  <si>
    <t>22111008336165 / 301894</t>
  </si>
  <si>
    <t xml:space="preserve">SAYNADOS BIZNES  XK </t>
  </si>
  <si>
    <t xml:space="preserve">306665821 </t>
  </si>
  <si>
    <t xml:space="preserve">Сервис и обслуживания компьютеров и офисного оборудования </t>
  </si>
  <si>
    <t>22111008362913 / 322796</t>
  </si>
  <si>
    <t xml:space="preserve">ABSOLUT PARTNER   MCHJ </t>
  </si>
  <si>
    <t xml:space="preserve">302788537 </t>
  </si>
  <si>
    <t xml:space="preserve">22111008386481 / 341730 </t>
  </si>
  <si>
    <t xml:space="preserve">ЯТТ "Latipova Diyora Rustamovna" </t>
  </si>
  <si>
    <t>500997185</t>
  </si>
  <si>
    <t>Аренда оборудования</t>
  </si>
  <si>
    <t>22110030559842 / 25</t>
  </si>
  <si>
    <t xml:space="preserve">Yuldashev Dilmurat Turgunaliyevich YATT </t>
  </si>
  <si>
    <t>463340436</t>
  </si>
  <si>
    <t>ЖАМИ</t>
  </si>
  <si>
    <t xml:space="preserve">22111008470827 / 415583 </t>
  </si>
  <si>
    <t>Yuldashev Dilmurat Turgunaliyevich YATT</t>
  </si>
  <si>
    <t xml:space="preserve"> 2022 йилдаги М.Турғунбоева номидаги"Баҳор " давлат рақс ансамбли  Давлат  Муассасаси  томонидан ўтказилган танловлар (тендерлар) ва амалга оширилган давлат харидлари тўғрисидаги
МАЪЛУМОТЛАР</t>
  </si>
  <si>
    <t xml:space="preserve">Бюджет  </t>
  </si>
  <si>
    <t>16.02.</t>
  </si>
  <si>
    <t>интернет хизмати учун</t>
  </si>
  <si>
    <t>ед.услуга</t>
  </si>
  <si>
    <t>сжатый газ</t>
  </si>
  <si>
    <t>GENIAL INVEST MCHJ</t>
  </si>
  <si>
    <t>куб/м</t>
  </si>
  <si>
    <t>18.04.</t>
  </si>
  <si>
    <t>вода питьевая</t>
  </si>
  <si>
    <t>д.харид эл магазин</t>
  </si>
  <si>
    <t>OOO Billur suv</t>
  </si>
  <si>
    <t>Краска для цветного принтера</t>
  </si>
  <si>
    <t>"Birja trade" МЧЖ</t>
  </si>
  <si>
    <t>10.06.</t>
  </si>
  <si>
    <t>XK "EXCLUSIVE COMPUTER TRADE"</t>
  </si>
  <si>
    <t>13.06.</t>
  </si>
  <si>
    <t xml:space="preserve"> 2022 йилда  
Ёш ижодкорларни қўллаб қувватлаш мултемидиа марказида малака ошириш тармоқ маркази томонидан ўтказилган танловлар (тендерлар) ва амалга оширилган давлат харидлари тўғрисидаги
МАЪЛУМОТЛАР</t>
  </si>
  <si>
    <t>Пылесос бытовой</t>
  </si>
  <si>
    <t>22111008303142,</t>
  </si>
  <si>
    <t>ЧП ART ONLY TRADE</t>
  </si>
  <si>
    <t>Замок для дверей</t>
  </si>
  <si>
    <t>22111007056276.</t>
  </si>
  <si>
    <t>YaTT PULATOV IXTIYOR TAXIROVICH</t>
  </si>
  <si>
    <t>31403902940061.</t>
  </si>
  <si>
    <t>Половая тряпка</t>
  </si>
  <si>
    <t>22111007064093.</t>
  </si>
  <si>
    <t>Марля бытовая хлопчатобумажная</t>
  </si>
  <si>
    <t>22111007064096.</t>
  </si>
  <si>
    <t>Освежитель воздуха</t>
  </si>
  <si>
    <t>Мыло хозяйственное твердое</t>
  </si>
  <si>
    <t>Диплом</t>
  </si>
  <si>
    <t>22111008103257.</t>
  </si>
  <si>
    <t>NOYOB SOVGALAR" МЧЖ</t>
  </si>
  <si>
    <t>Статуэтка</t>
  </si>
  <si>
    <t>22111008101871.</t>
  </si>
  <si>
    <t>"Гулистон ва Театр"жарналлари бирлашган тахририяти</t>
  </si>
  <si>
    <t xml:space="preserve"> 2022 йилда  "Гулистон ва Театр"журналлари бирлашган тахририяти томонидан 2-чоракда ўтказилган танловлар (тендерлар) ва амалга оширилган давлат харидлари тўғрисидаги
МАЪЛУМОТЛАР</t>
  </si>
  <si>
    <t>11.06.2022г</t>
  </si>
  <si>
    <t>ООО JAUMKANS PAPER</t>
  </si>
  <si>
    <t>Маркер</t>
  </si>
  <si>
    <t>OOO "Universall shop"</t>
  </si>
  <si>
    <t>Ручка канцелярская</t>
  </si>
  <si>
    <t>ООО "INNOVATION PROJECT PROGRAMS"</t>
  </si>
  <si>
    <t>Карандаши простые и цветные с грифелями в твердой оболочке</t>
  </si>
  <si>
    <t>ЯТТ Соатов Илхомжон</t>
  </si>
  <si>
    <t>YTTUMIRKULOVA DILRABO UMIRKUL QIZI</t>
  </si>
  <si>
    <t>ЯТТ ?XAMRAQULOV UMID DAVRANOVICH?</t>
  </si>
  <si>
    <t>Республика маданият муассасалари фаолиятини ташкил этиш илмий методик маркази</t>
  </si>
  <si>
    <t>В.Успенский номидаги Республика ихтисослаштирилган мусиқа мактаби</t>
  </si>
  <si>
    <t xml:space="preserve"> 2022 йилда  
В.Успенский номидаги Республика ихтисослаштирилган мусиқа мактаби томонидан ўтказилган танловлар (тендерлар) ва амалга оширилган давлат харидлари тўғрисидаги
МАЪЛУМОТЛАР</t>
  </si>
  <si>
    <t>16.06.2022г</t>
  </si>
  <si>
    <t>Р.Глиэр номидаги Республика ихтисослаштирилган мусиыа мактаби</t>
  </si>
  <si>
    <t>28.01.2022</t>
  </si>
  <si>
    <t>Электрон савдо биржага қатнашиш учун комессия тулови</t>
  </si>
  <si>
    <t>АО"РТСБ"</t>
  </si>
  <si>
    <t xml:space="preserve">25.04.2022 </t>
  </si>
  <si>
    <t>Қогоз (А4 Бумага)</t>
  </si>
  <si>
    <t>22111008284018</t>
  </si>
  <si>
    <t xml:space="preserve"> ЧП GRAND PAPIRUS</t>
  </si>
  <si>
    <t>303105260</t>
  </si>
  <si>
    <t xml:space="preserve">04.04.2022 </t>
  </si>
  <si>
    <t>Машина суғуртаси</t>
  </si>
  <si>
    <t>22110037318485</t>
  </si>
  <si>
    <t>OOO ALFA INVEST MAS`ULIYATI CHEKLANGAN JAMIYAT</t>
  </si>
  <si>
    <t>204628206</t>
  </si>
  <si>
    <t>Машина ремонти</t>
  </si>
  <si>
    <t>22111008196648</t>
  </si>
  <si>
    <t>OOO "Zamin Machinery"</t>
  </si>
  <si>
    <t>19.04.2022</t>
  </si>
  <si>
    <t>Сув улчагич хизмати</t>
  </si>
  <si>
    <t>22111008251684</t>
  </si>
  <si>
    <t>ДП"Сувулчагичхизмати"</t>
  </si>
  <si>
    <t>05.04.2022</t>
  </si>
  <si>
    <t>22111008201794</t>
  </si>
  <si>
    <t>Республика хореографияга ихтисослаштирилган мактаб интернат</t>
  </si>
  <si>
    <t>18.04.2022г</t>
  </si>
  <si>
    <t>Гуллар</t>
  </si>
  <si>
    <t>TTZKOR SHOP MCHJ</t>
  </si>
  <si>
    <t>21.04.2022Г</t>
  </si>
  <si>
    <t>OOO GIFT BOX</t>
  </si>
  <si>
    <t>21.04.2022г</t>
  </si>
  <si>
    <t xml:space="preserve">Рангли буклетлар </t>
  </si>
  <si>
    <t xml:space="preserve"> 2022 йилда  
Республика мусиқа ва санъат коллежи томонидан ўтказилган танловлар (тендерлар) ва амалга оширилган давлат харидлари тўғрисидаги
МАЪЛУМОТЛАР</t>
  </si>
  <si>
    <t>2-квартал</t>
  </si>
  <si>
    <t>Метла</t>
  </si>
  <si>
    <t>Лот:22111008221595, Дог:200113</t>
  </si>
  <si>
    <t>OOO"Худоёр куёш"</t>
  </si>
  <si>
    <t>Услуги по содержанию
вычислительной
техники</t>
  </si>
  <si>
    <t>Лот:22111008238847, Дог:218064</t>
  </si>
  <si>
    <t>ООО FORWARD TECHNOLOGY SOLUTION</t>
  </si>
  <si>
    <t>Лот:22111008244070, Дог:222200</t>
  </si>
  <si>
    <t>Лампа люминесцентная 36</t>
  </si>
  <si>
    <t>Лот:22111008495714, Дог:430807</t>
  </si>
  <si>
    <t>OOO SOFEKOM</t>
  </si>
  <si>
    <t>Лампа люминесцентная 18</t>
  </si>
  <si>
    <t>Лот:22111008495656 , Дог:430740</t>
  </si>
  <si>
    <t>Жами:</t>
  </si>
  <si>
    <t xml:space="preserve"> 2022 йилда  
К.Зарипов номидаги Республика эстрада ва цирк коллежи  томонидан ўтказилган танловлар (тендерлар) ва амалга оширилган давлат харидлари тўғрисидаги
МАЪЛУМОТЛАР</t>
  </si>
  <si>
    <t>20.04.2022г</t>
  </si>
  <si>
    <t>22111008259241/236068</t>
  </si>
  <si>
    <t>"MUSAFFO-QULAY SAVDO" МЧЖ</t>
  </si>
  <si>
    <t>23.04.2022г</t>
  </si>
  <si>
    <t>Ножи садовые</t>
  </si>
  <si>
    <t>22111008277031/ 250729</t>
  </si>
  <si>
    <t>OOO ''OLTIBEK FAMILY''</t>
  </si>
  <si>
    <t xml:space="preserve"> Линолеум</t>
  </si>
  <si>
    <t>22111008398966/347762</t>
  </si>
  <si>
    <t>02.06.2022г</t>
  </si>
  <si>
    <t>Мяч футбольный</t>
  </si>
  <si>
    <t>22111008404824/356505</t>
  </si>
  <si>
    <t xml:space="preserve"> OOO SOFEKOM</t>
  </si>
  <si>
    <t>10.06.2022г</t>
  </si>
  <si>
    <t>Бязь (макетная ткань)</t>
  </si>
  <si>
    <t>22111008431798/378784</t>
  </si>
  <si>
    <t>ООО INVAST GLOBAL PLUS</t>
  </si>
  <si>
    <t>Раковина</t>
  </si>
  <si>
    <t>22111008437106/382892</t>
  </si>
  <si>
    <t>22111008438502/383948</t>
  </si>
  <si>
    <t>13.06.2022г</t>
  </si>
  <si>
    <t>22111008440916/388892</t>
  </si>
  <si>
    <t xml:space="preserve"> OOO JAUMKANS PAPERS</t>
  </si>
  <si>
    <t>Махсус х/р</t>
  </si>
  <si>
    <t>22111008197586</t>
  </si>
  <si>
    <t>"SHAFFOF SERVIS"</t>
  </si>
  <si>
    <t>22111008251615</t>
  </si>
  <si>
    <t xml:space="preserve"> Кашапов Рафаэль Рафисович</t>
  </si>
  <si>
    <t>Кабель оптический</t>
  </si>
  <si>
    <t>22111008256028</t>
  </si>
  <si>
    <t>ООО SYRDARYA GOLDEN GROUP</t>
  </si>
  <si>
    <t>22111008256052</t>
  </si>
  <si>
    <t>Услуги по размещению в информационно-коммуникационной сети Интернет (услуги веб-хостинга)</t>
  </si>
  <si>
    <t xml:space="preserve">22111008252923
</t>
  </si>
  <si>
    <t>OOO "SUVAN NET"</t>
  </si>
  <si>
    <t>Программное обеспечение в сфере информационных технологий</t>
  </si>
  <si>
    <t>ООО HUQUQIY AXBOROT</t>
  </si>
  <si>
    <t>Лейка для душа</t>
  </si>
  <si>
    <t>MCHJ NUR-NSS</t>
  </si>
  <si>
    <t xml:space="preserve">Переключатель
клавишный </t>
  </si>
  <si>
    <t xml:space="preserve"> ЧП O DILBAR TRADE</t>
  </si>
  <si>
    <t>Переключатель
смесителя</t>
  </si>
  <si>
    <t>ЧП O DILBAR TRADE</t>
  </si>
  <si>
    <t>Шланг сантехнический</t>
  </si>
  <si>
    <t>Услуга по разработке проектно-сметных работ</t>
  </si>
  <si>
    <t xml:space="preserve">22111008289419
</t>
  </si>
  <si>
    <t xml:space="preserve">"OZBEKMUZIYSHUNOSLIK" mas`uliyati cheklangan jamiyati </t>
  </si>
  <si>
    <t>Услуги по обслуживанию теплового счетчика</t>
  </si>
  <si>
    <t>"ISSIQLIK USKUNALARI" XK</t>
  </si>
  <si>
    <t>LED панель</t>
  </si>
  <si>
    <t>ООО "Luxion Light Steel"</t>
  </si>
  <si>
    <t>Мыло жидкое пастообразное</t>
  </si>
  <si>
    <t xml:space="preserve">DENDROBIUM COSMETICS </t>
  </si>
  <si>
    <t>Шпатлевка строительная</t>
  </si>
  <si>
    <t xml:space="preserve">22111008396856
</t>
  </si>
  <si>
    <t>ООО BUNYODKOR GREAT BUILDING</t>
  </si>
  <si>
    <t xml:space="preserve">22111008396916
</t>
  </si>
  <si>
    <t>"COLOR BUILDING" Masuliyati cheklangan jamiyati</t>
  </si>
  <si>
    <t>Фреон</t>
  </si>
  <si>
    <t>балон</t>
  </si>
  <si>
    <t>Краска эмаль</t>
  </si>
  <si>
    <t>ООО "REZALIT KOLOR"</t>
  </si>
  <si>
    <t>Вентилятор бытовой</t>
  </si>
  <si>
    <t>CHARTAK FUTURE MCHJ</t>
  </si>
  <si>
    <t xml:space="preserve">Кабели связи телефонный </t>
  </si>
  <si>
    <t xml:space="preserve">22111008421869
</t>
  </si>
  <si>
    <t>ООО ALL IN ONE MARKET</t>
  </si>
  <si>
    <t>Смеситель для раковины</t>
  </si>
  <si>
    <t>YTT QOBILJONOV ABUBAKIR ALIMARDON O‘G‘LI</t>
  </si>
  <si>
    <t>Шланг армированный</t>
  </si>
  <si>
    <t>08.06.2022г</t>
  </si>
  <si>
    <t>Блокнот</t>
  </si>
  <si>
    <t>ООО CHAROS AND JAVOHIR TRAIDING</t>
  </si>
  <si>
    <t>Конверт почтовие</t>
  </si>
  <si>
    <t>Бумага для заметок</t>
  </si>
  <si>
    <t>Бумага офсетная</t>
  </si>
  <si>
    <t>Папка архивная</t>
  </si>
  <si>
    <t>ARTE-KANS MCHG</t>
  </si>
  <si>
    <t>Баннер журнал</t>
  </si>
  <si>
    <t>Калькулятор</t>
  </si>
  <si>
    <t>OOO MY OFFICE STATIONERY</t>
  </si>
  <si>
    <t>Нож канцелярский</t>
  </si>
  <si>
    <t>Точилка</t>
  </si>
  <si>
    <t>Скрепки</t>
  </si>
  <si>
    <t>Скоба</t>
  </si>
  <si>
    <t>Подставка</t>
  </si>
  <si>
    <t>Полиэтилиновая лента</t>
  </si>
  <si>
    <t>Органайзер</t>
  </si>
  <si>
    <t>Ручка канцелярский</t>
  </si>
  <si>
    <t>Карандаш</t>
  </si>
  <si>
    <t>Ручка гелевая</t>
  </si>
  <si>
    <t xml:space="preserve"> 2022 йилда  
Ўзбекистон давлат хореография академияси томонидан ўтказилган танловлар (тендерлар) ва амалга оширилган давлат харидлари тўғрисидаги
МАЪЛУМОТЛАР</t>
  </si>
  <si>
    <t>Бюджет, Махсус ҳисоб рақам, Тулов-контракт хисобидан</t>
  </si>
  <si>
    <t>Махсус ҳисоб рақам, Тулов-контракт хисобидан</t>
  </si>
  <si>
    <t>191955</t>
  </si>
  <si>
    <t>ООО AUTO - MED</t>
  </si>
  <si>
    <t>307089263</t>
  </si>
  <si>
    <t>191952</t>
  </si>
  <si>
    <t>MCHJ ANGEL OF PURITY</t>
  </si>
  <si>
    <t>Уничтожитель бумаги</t>
  </si>
  <si>
    <t>238284</t>
  </si>
  <si>
    <t>258028</t>
  </si>
  <si>
    <t>ООО HAVAS BIZNES TRADER</t>
  </si>
  <si>
    <t>257185</t>
  </si>
  <si>
    <t>MCHJ ``UNIVERSAL SELL BUSINESS,,</t>
  </si>
  <si>
    <t>305275864</t>
  </si>
  <si>
    <t>252908</t>
  </si>
  <si>
    <t>"MUZAFFARANVAR BIZNES" МЧЖ</t>
  </si>
  <si>
    <t>301766747</t>
  </si>
  <si>
    <t>Бязь суровая</t>
  </si>
  <si>
    <t>264691</t>
  </si>
  <si>
    <t>ООО BOTIRALI UMID FAYZI</t>
  </si>
  <si>
    <t>306020414</t>
  </si>
  <si>
    <t xml:space="preserve"> Бензин автомобильный</t>
  </si>
  <si>
    <t>1/158 дс-1</t>
  </si>
  <si>
    <t>"Kuchlik neft bazasi" МЧЖ</t>
  </si>
  <si>
    <t>204640010</t>
  </si>
  <si>
    <t>350442</t>
  </si>
  <si>
    <t>YTT QOBILJONOV ABUBAKIR ALIMARDON O?G?LI</t>
  </si>
  <si>
    <t>Средства моющие для стекол и зеркал</t>
  </si>
  <si>
    <t>350441</t>
  </si>
  <si>
    <t>302142803</t>
  </si>
  <si>
    <t>350371</t>
  </si>
  <si>
    <t>TOVAR TA`MINOTI MCHJ</t>
  </si>
  <si>
    <t>309409692</t>
  </si>
  <si>
    <t>Средство для мытья посуды</t>
  </si>
  <si>
    <t>350401</t>
  </si>
  <si>
    <t>ООО "EXPRESS BROKER" LLC</t>
  </si>
  <si>
    <t>306117781</t>
  </si>
  <si>
    <t>389239</t>
  </si>
  <si>
    <t>MCHJ POYTAXT BARAKA PLUS</t>
  </si>
  <si>
    <t>308831795</t>
  </si>
  <si>
    <t>Гипохлорит натрия</t>
  </si>
  <si>
    <t>23</t>
  </si>
  <si>
    <t>ООО "Slavhim"</t>
  </si>
  <si>
    <t>300720773</t>
  </si>
  <si>
    <t>Оперативная память</t>
  </si>
  <si>
    <t>48004</t>
  </si>
  <si>
    <t>YaTT Yakubov Adham Madixanovich</t>
  </si>
  <si>
    <t>30403800190068</t>
  </si>
  <si>
    <t>Видеокарта</t>
  </si>
  <si>
    <t>Накопитель данных внутренний</t>
  </si>
  <si>
    <t>Мультипатронный фильтр для очистки воды</t>
  </si>
  <si>
    <t>383517</t>
  </si>
  <si>
    <t>ЧП ACCOUNT SERVER GROUP</t>
  </si>
  <si>
    <t>305000842</t>
  </si>
  <si>
    <t>Веб камера</t>
  </si>
  <si>
    <t>389510</t>
  </si>
  <si>
    <t>ПК UZCOMPUTERS</t>
  </si>
  <si>
    <t>307882361</t>
  </si>
  <si>
    <t>Набор инструментов слесаря-сантехника</t>
  </si>
  <si>
    <t>389508</t>
  </si>
  <si>
    <t>Электрочайники бытовые</t>
  </si>
  <si>
    <t>184019</t>
  </si>
  <si>
    <t>ARTEL GROUP 7 MCHJ</t>
  </si>
  <si>
    <t>309047851</t>
  </si>
  <si>
    <t>Настольный набор</t>
  </si>
  <si>
    <t>184026</t>
  </si>
  <si>
    <t>Канцелярский набор (настольный органайзер)</t>
  </si>
  <si>
    <t>184048</t>
  </si>
  <si>
    <t>306089114</t>
  </si>
  <si>
    <t>35</t>
  </si>
  <si>
    <t>TEZKOR SHOP MCHJ</t>
  </si>
  <si>
    <t>308987633</t>
  </si>
  <si>
    <t>Подставка для утюга</t>
  </si>
  <si>
    <t>264781</t>
  </si>
  <si>
    <t>YATT RAXMONALIYEV XASANBOY XAMDAMJON O?G?LI</t>
  </si>
  <si>
    <t>31904987080021</t>
  </si>
  <si>
    <t>272622</t>
  </si>
  <si>
    <t>ХК "PROGRESS RSF"</t>
  </si>
  <si>
    <t>201403164</t>
  </si>
  <si>
    <t>1/158 дс-1.</t>
  </si>
  <si>
    <t>Фото рамка</t>
  </si>
  <si>
    <t>289826</t>
  </si>
  <si>
    <t>308515318</t>
  </si>
  <si>
    <t>Жесткий диск</t>
  </si>
  <si>
    <t>289893</t>
  </si>
  <si>
    <t>YaTT Shodmonov Latif Xudayberdiyevich</t>
  </si>
  <si>
    <t>30605871590055</t>
  </si>
  <si>
    <t>Клавиатура</t>
  </si>
  <si>
    <t>42536</t>
  </si>
  <si>
    <t>ООО AZNAVUR-INVEST</t>
  </si>
  <si>
    <t>308102579</t>
  </si>
  <si>
    <t>Мышь компьютерная</t>
  </si>
  <si>
    <t>Коврик для мыши</t>
  </si>
  <si>
    <t>Активная колонка</t>
  </si>
  <si>
    <t>382582</t>
  </si>
  <si>
    <t>Датчик движения</t>
  </si>
  <si>
    <t>382637</t>
  </si>
  <si>
    <t>ООО TEMUR TOLIB INVEST</t>
  </si>
  <si>
    <t>305721261</t>
  </si>
  <si>
    <t>388392</t>
  </si>
  <si>
    <t>Toshkent, Maktab ko`chasi, 46B</t>
  </si>
  <si>
    <t>303346405</t>
  </si>
  <si>
    <t>11,05,2022</t>
  </si>
  <si>
    <t>обязательный страхования гражданской ответственности работодателя (ОСГОР)</t>
  </si>
  <si>
    <t>прямые договора ЗРУ-684</t>
  </si>
  <si>
    <t>"INSON" Mas`uliyati cheklangan jamiyat</t>
  </si>
  <si>
    <t>06,06,2022</t>
  </si>
  <si>
    <t>Корзина пластмассовая</t>
  </si>
  <si>
    <t>MCHJ GEO-MARK LOYIHA</t>
  </si>
  <si>
    <t>Веник (ис олиш учун пластмаса шетка)</t>
  </si>
  <si>
    <t>Набор для игры в шашки</t>
  </si>
  <si>
    <t>Часы</t>
  </si>
  <si>
    <t>Jahon one trade</t>
  </si>
  <si>
    <t>08,06,202</t>
  </si>
  <si>
    <t>Фотобумага для офисной техники</t>
  </si>
  <si>
    <t>пачк</t>
  </si>
  <si>
    <t>29,06,2022</t>
  </si>
  <si>
    <t>MCHJ MX ADMIRAL</t>
  </si>
  <si>
    <t>Лоток для бумаги пластиковый</t>
  </si>
  <si>
    <t>Тетрадь различного назначения</t>
  </si>
  <si>
    <t>ATROFIMIZDAGI OLAM XK</t>
  </si>
  <si>
    <t>29,06,2023</t>
  </si>
  <si>
    <t>29,06,2024</t>
  </si>
  <si>
    <t>Папка (регистр)</t>
  </si>
  <si>
    <t>22,06,2022</t>
  </si>
  <si>
    <t>Услуги по подписке</t>
  </si>
  <si>
    <t>ОУМКХТРМ</t>
  </si>
  <si>
    <t>07,04,2022</t>
  </si>
  <si>
    <t>Услуга по техническому обследованию строительных конструкций зданий</t>
  </si>
  <si>
    <t>Бюджетдан ташкари</t>
  </si>
  <si>
    <t>Единный поставщик</t>
  </si>
  <si>
    <t>"Давлат архитектура-курилиш назорати Фаргона вилоят инспекцияси</t>
  </si>
  <si>
    <t>01,04,2022</t>
  </si>
  <si>
    <t>"Инновацион ривожланиш нашриёт-матбаа уйи" ДУК</t>
  </si>
  <si>
    <t>OOO "ARSENAL D"</t>
  </si>
  <si>
    <t>Услуги по публикации объявлений</t>
  </si>
  <si>
    <t>" Кукон садоси " газетаси</t>
  </si>
  <si>
    <t>01,05,2022</t>
  </si>
  <si>
    <t>Услуга оказание охранных услуг на договорной основе юридическим лицам</t>
  </si>
  <si>
    <t>Узбекистон Республикаси Миллий гвардияси Фаргона вилоят "Куриклаш" бошкармаси</t>
  </si>
  <si>
    <t>24,05,2022</t>
  </si>
  <si>
    <t>Услуги по продаже билетов на концерты, спектакли, спортивные соревнования и иные зрелищные мероприятия (билет)</t>
  </si>
  <si>
    <t>"Узбекнаво" эстрада бирлашмаси</t>
  </si>
  <si>
    <t>Уз.Рес.ОваУМТВ хузуридаги талим муассас-да электрон талимни жорий этиш Маркази</t>
  </si>
  <si>
    <t>Комп</t>
  </si>
  <si>
    <t>17,03,2022</t>
  </si>
  <si>
    <t>ЧП MEZON</t>
  </si>
  <si>
    <t>Кубок наградной</t>
  </si>
  <si>
    <t>МПФ "Ризо-Принт-Нукус"</t>
  </si>
  <si>
    <t>Ўзбекистон Давлат хореография академияси Урганч филиали</t>
  </si>
  <si>
    <t>Ўзбекистон давлат санъат ва маданият институти</t>
  </si>
  <si>
    <t>Ўзбекистон давлат санъат ва маданият институти Нукус филиали</t>
  </si>
  <si>
    <t xml:space="preserve"> Республика маданият муассасалари фаолиятини ташкил этиш илмий методик маркази</t>
  </si>
  <si>
    <t>Р.Глиэр номидаги республика ихтисослаштирилган мусиқа мактаби</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</si>
  <si>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ўтказилган танловлар (тендерлар) ва амалга оширилган давлат харидлари тўғрисидаги
МАЪЛУМОТЛАР</t>
  </si>
  <si>
    <t xml:space="preserve"> 2022 йилда Республика марказий кўзи ожизлар кутубхонаси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</si>
  <si>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"Халклар Дустлиги"   саройи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</si>
  <si>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симфоник оркестр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</si>
  <si>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мақом санъати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</si>
  <si>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номидаги Мукимий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</si>
  <si>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2  квнртал 2022 </t>
  </si>
  <si>
    <t>Ўзбекистон давлат Филармонияси томонидан кам баҳоли ва тез эскирувчи буюмлар харид қилиш учун ўтказилган
танловлар (тендерлар) ва амалга оширилган давлат харидлари тўғрисидаги</t>
  </si>
  <si>
    <t>Лот / шартнома рақами</t>
  </si>
  <si>
    <t>8-9</t>
  </si>
  <si>
    <t xml:space="preserve"> 2022 йилда Узбекистон давлат санъат ва маданият институти томонидан ўтказилган танловлар (тендерлар) ва амалга оширилган давлат харидлари тўғрисидаги
МАЪЛУМОТЛАР</t>
  </si>
  <si>
    <t>СПЕЦ СЧЁТ/КОНТРАКТ СЧЁТ</t>
  </si>
  <si>
    <t>125 575 666</t>
  </si>
  <si>
    <t>05.02.2022</t>
  </si>
  <si>
    <t>Сварочный аппарат</t>
  </si>
  <si>
    <t>22111008047257/71452</t>
  </si>
  <si>
    <t>МЧЖ INTООО FAST MOVEMENT GROUPERNATIONAL PAPER</t>
  </si>
  <si>
    <t>15.02.2022</t>
  </si>
  <si>
    <t>Муфта полиэтиленовая соединительная</t>
  </si>
  <si>
    <t>22111007013842/13731</t>
  </si>
  <si>
    <t>Exclusiv Treyd MCHJ</t>
  </si>
  <si>
    <t>Зажим для крепления</t>
  </si>
  <si>
    <t>21.02.2022</t>
  </si>
  <si>
    <t>Смеситель на душ/ванну с душевого шланга</t>
  </si>
  <si>
    <t>22111007013884/13768</t>
  </si>
  <si>
    <t>ООО DILMUROD DD</t>
  </si>
  <si>
    <t xml:space="preserve">Смеситель для раковины </t>
  </si>
  <si>
    <t>Хомут D-100мм</t>
  </si>
  <si>
    <t>Барашковый вентиль Д-15мм</t>
  </si>
  <si>
    <t>Торцевая заглушка Д-15мм</t>
  </si>
  <si>
    <t>18.02.2022</t>
  </si>
  <si>
    <t>Кирпич 250x120x65 мм</t>
  </si>
  <si>
    <t>22111008080867/95879</t>
  </si>
  <si>
    <t xml:space="preserve"> ООО "SULTONBEK-IBROHIM-BARAKA"</t>
  </si>
  <si>
    <t>Сифон Л-80см</t>
  </si>
  <si>
    <t>22111007013896/13764</t>
  </si>
  <si>
    <t>ООО SAN-X-TEX</t>
  </si>
  <si>
    <t xml:space="preserve">Шланг сантехнический Л-80см </t>
  </si>
  <si>
    <t>Труба пластмассовая. (Трубы ПВХ для канализации диаметр Д-100 мм, Д- 50 мм, Труба ППР ГВС диаметр Д-20 мм)</t>
  </si>
  <si>
    <t>Тройник полиэтиленовый. (Тройник канализационный ПВХ диаметр Д-100 мм, Д-50 мм, Тройник ППР Д-20 мм)</t>
  </si>
  <si>
    <t>Полуотвод. (Полуотвод канализационные диаметр Д-100 мм, Д-50 мм, Полуотвод ППР Д-20 мм)</t>
  </si>
  <si>
    <t>11.02.2022</t>
  </si>
  <si>
    <t>Проектор. (Ультракороткофокусный проектор)</t>
  </si>
  <si>
    <t>22111007012360/ 12958</t>
  </si>
  <si>
    <t>ООО MERCATORUZ</t>
  </si>
  <si>
    <t>Коммутатор (24-портовый)</t>
  </si>
  <si>
    <t>16.02.2022</t>
  </si>
  <si>
    <t>Стекловата</t>
  </si>
  <si>
    <t>22111008071720/89731</t>
  </si>
  <si>
    <t>OOO SHARQ BARAKA SAVDO</t>
  </si>
  <si>
    <t>22.02.2022</t>
  </si>
  <si>
    <t>Труба пластмассовая (Трубы ПВХ для канализации Д-50 мм)</t>
  </si>
  <si>
    <t>22111007016293/15292</t>
  </si>
  <si>
    <t>Труба пластмассовая ХВС диаметр Д-20мм</t>
  </si>
  <si>
    <t>Труба пластмассовая ГВС диаметр Д-20мм</t>
  </si>
  <si>
    <t>Труба пластмассовая (Трубы ПВХ для канализации Д-100 мм)</t>
  </si>
  <si>
    <t>Тройник полиэтиленовый Д-20*20мм</t>
  </si>
  <si>
    <t xml:space="preserve">Унитаз с бачком (керамический) </t>
  </si>
  <si>
    <t>22111007013929/13862</t>
  </si>
  <si>
    <t>AZS EXCHANGE MCHJ</t>
  </si>
  <si>
    <t>Раковина (прочная полукруглая, фарфорный)</t>
  </si>
  <si>
    <t>Писсуар (фарфорний)</t>
  </si>
  <si>
    <t>24.02.2022</t>
  </si>
  <si>
    <t>Сейф металлический</t>
  </si>
  <si>
    <t>22111008096115/106894</t>
  </si>
  <si>
    <t>ЯТТ XAMIDOV SHERZOD</t>
  </si>
  <si>
    <t>22111008096125/106841</t>
  </si>
  <si>
    <t>26.02.2022</t>
  </si>
  <si>
    <t>Электрод сварочный</t>
  </si>
  <si>
    <t>22111008105141/113178</t>
  </si>
  <si>
    <t>OOO QIBRAY TRADE BUILD GROUP</t>
  </si>
  <si>
    <t>28.02.2022</t>
  </si>
  <si>
    <t>Стакан для питья</t>
  </si>
  <si>
    <t>22111008105513/113429</t>
  </si>
  <si>
    <t>Моноблок</t>
  </si>
  <si>
    <t>22111008110365/116303</t>
  </si>
  <si>
    <t>07.03.2022</t>
  </si>
  <si>
    <t>Сварочные электроды диметр-3,2мм</t>
  </si>
  <si>
    <t>22111007022425/19034</t>
  </si>
  <si>
    <t>MY FUTURE EMM XK</t>
  </si>
  <si>
    <t>Степлер (строительный)</t>
  </si>
  <si>
    <t>Штангенциркуль</t>
  </si>
  <si>
    <t>22111007022335/19004</t>
  </si>
  <si>
    <t>Нивелир лазерный "BOSCH"</t>
  </si>
  <si>
    <t>Фитинг переходник Д-20мм (американка)</t>
  </si>
  <si>
    <t>22111007016287/19007</t>
  </si>
  <si>
    <t xml:space="preserve">Фитинг переходник Д-50мм (американка) </t>
  </si>
  <si>
    <t>Профиль металлический (Труба профильная 40х40х2мм прямоугольная)</t>
  </si>
  <si>
    <t>22111007016349/19008</t>
  </si>
  <si>
    <t>Профнастил (толщина 0,45 мм)</t>
  </si>
  <si>
    <t>Анкерный болт под отвертку 10х120 мм</t>
  </si>
  <si>
    <t>22111007016352/19023</t>
  </si>
  <si>
    <t xml:space="preserve">Саморез (кровельный длина-5 см) </t>
  </si>
  <si>
    <t xml:space="preserve">Муфта полиэтиленовая соединительная Д-50мм </t>
  </si>
  <si>
    <t>22111007016284/19079</t>
  </si>
  <si>
    <t>Зажим для крепления ПВХ Д-20мм</t>
  </si>
  <si>
    <t>Муфта полиэтиленовая соединительная Д-20мм</t>
  </si>
  <si>
    <t>Отвод полиэтиленовая Д-50мм</t>
  </si>
  <si>
    <t>22111007016281/19103</t>
  </si>
  <si>
    <t>Отвод полиэтиленовая Д-20мм</t>
  </si>
  <si>
    <t>Дверь металлическая</t>
  </si>
  <si>
    <t>22111007020847/19037</t>
  </si>
  <si>
    <t>ООО ABDUJALIL TRADE</t>
  </si>
  <si>
    <t>34319093 - Стойка ресепшн. (Стойка барьерная с дверцей Г-образная. Материаль: ЛДСП, размер: 2400х300х1200мм)</t>
  </si>
  <si>
    <t>22111007022475/19022</t>
  </si>
  <si>
    <t>"GLOBAL TEX PROM SERVIS" ХК</t>
  </si>
  <si>
    <t>09.03.2022</t>
  </si>
  <si>
    <t>Бумага туалетная Mega Rolls</t>
  </si>
  <si>
    <t>22111008134268/135401</t>
  </si>
  <si>
    <t>ООО "Parfume Luxe"</t>
  </si>
  <si>
    <t>Креп-шифон (газлама)</t>
  </si>
  <si>
    <t>22111007019990/19013</t>
  </si>
  <si>
    <t>Веревка Д-0,5см</t>
  </si>
  <si>
    <t>Бязь (макетная ткань) в рулоне 100метр</t>
  </si>
  <si>
    <t>рулон</t>
  </si>
  <si>
    <t>12.03.2022</t>
  </si>
  <si>
    <t>Аккумулятор свинцовый для запуска поршневых двигателей 6СТ 75-90А</t>
  </si>
  <si>
    <t>22111008146747/143939</t>
  </si>
  <si>
    <t>ЧП AVTOBUNKER</t>
  </si>
  <si>
    <t>17.03.2022</t>
  </si>
  <si>
    <t>Многофункциональное устройство (МФУ)</t>
  </si>
  <si>
    <t>22111008160771/154841</t>
  </si>
  <si>
    <t xml:space="preserve">GRAND MUSAFFO SAVDO SERVIS MCHJ </t>
  </si>
  <si>
    <t>24.03.2022</t>
  </si>
  <si>
    <t xml:space="preserve">Полотно нетканое (Нетканое полотно для пола, ширина-1,60м) </t>
  </si>
  <si>
    <t>22111007029565/22643</t>
  </si>
  <si>
    <t xml:space="preserve">MY FUTURE EMM XK </t>
  </si>
  <si>
    <t xml:space="preserve">Тряпка для очистки поверхностей (мебели и стекол) </t>
  </si>
  <si>
    <t>Электроконфорка</t>
  </si>
  <si>
    <t>22111007028720/22632</t>
  </si>
  <si>
    <t>YUKSAK MARRAGA INTIL MCHJ</t>
  </si>
  <si>
    <t xml:space="preserve">Жесткий диск (Хард - 4TB USB) </t>
  </si>
  <si>
    <t>22111007028718/22640</t>
  </si>
  <si>
    <t>ЯККА ТАРТИБДАГИ ТАДБИРКОР</t>
  </si>
  <si>
    <t xml:space="preserve">Переходник. (Карт-ридер USB 3.0. Устройство для чтения карт) </t>
  </si>
  <si>
    <t>25.03.2022</t>
  </si>
  <si>
    <t>Рейка деревянная. (80 метров от размером 3х4см, 40 метров от размером 3х2см)</t>
  </si>
  <si>
    <t>22111007032940/23050</t>
  </si>
  <si>
    <t>27.03.2022</t>
  </si>
  <si>
    <t>Печь микроволновая</t>
  </si>
  <si>
    <t xml:space="preserve">22111008182392/170956 </t>
  </si>
  <si>
    <t>ЧП "ART SMART SELLERS"</t>
  </si>
  <si>
    <t>31.03.2022</t>
  </si>
  <si>
    <t xml:space="preserve">Обшивка потолочная пластиковая. Размер 25 см в ширину, длина 6 метров стандартные. цвет-белая </t>
  </si>
  <si>
    <t>22111007036099/24637</t>
  </si>
  <si>
    <t xml:space="preserve">Щебень (фракция 5-1 для строительных работ) </t>
  </si>
  <si>
    <t>22111007036095/24651</t>
  </si>
  <si>
    <t>ЯТТ Хонбердиев Сардор</t>
  </si>
  <si>
    <t>м/куб</t>
  </si>
  <si>
    <t xml:space="preserve">Клинец (для стяжки, для бетона) </t>
  </si>
  <si>
    <t>04.04.2022</t>
  </si>
  <si>
    <t>Радиатор алюминовый для отопления, 10-секционный</t>
  </si>
  <si>
    <t>22111007036794/25356</t>
  </si>
  <si>
    <t>Барашковый вентиль (Пластмассовые вентиль Д-25мм)</t>
  </si>
  <si>
    <t>Барашковый вентиль (Пластмассовые вентиль Д-50мм)</t>
  </si>
  <si>
    <t xml:space="preserve">Чаши для туалетов напольные типа "Генуя" </t>
  </si>
  <si>
    <t>22111008197597/184284</t>
  </si>
  <si>
    <t>Освежитель воздуха (разное)</t>
  </si>
  <si>
    <t>22111007028722/22642</t>
  </si>
  <si>
    <t>ОК FAYZOBOD TRADE</t>
  </si>
  <si>
    <t xml:space="preserve">Мыло туалетное жидкое (5 литровой банках) </t>
  </si>
  <si>
    <t>Порошок стиральный (ручная стирка)</t>
  </si>
  <si>
    <t>Средство для очистки увлажняющей системы</t>
  </si>
  <si>
    <t>Средство полирующее для напольных покрытий</t>
  </si>
  <si>
    <t xml:space="preserve">Чистоль (чистящий порошок в банках) </t>
  </si>
  <si>
    <t>24.03.2023</t>
  </si>
  <si>
    <t xml:space="preserve">Ершик для унитаза </t>
  </si>
  <si>
    <t>22111007028723/22633</t>
  </si>
  <si>
    <t>24.03.2024</t>
  </si>
  <si>
    <t>Перчатки резиновые хозяйственные (внутри материал утепленний, длинный. размер-ХL)</t>
  </si>
  <si>
    <t>24.03.2025</t>
  </si>
  <si>
    <t>Полиэтиленовые пакеты 90х110см</t>
  </si>
  <si>
    <t>24.03.2026</t>
  </si>
  <si>
    <t>Бак (пластмассовые 80 л с крышкой и с ручкой)</t>
  </si>
  <si>
    <t xml:space="preserve">Краска акриловая для наружных работ </t>
  </si>
  <si>
    <t>22111007032942/23061</t>
  </si>
  <si>
    <t>OOO "AZIA UNIVERSAL PRODUCTIO"</t>
  </si>
  <si>
    <t>Краска ПФ-115 белая</t>
  </si>
  <si>
    <t xml:space="preserve">Краска ПФ-115 черная </t>
  </si>
  <si>
    <t xml:space="preserve">Краска ПФ-115 красная </t>
  </si>
  <si>
    <t xml:space="preserve">Краска ПФ-115 зеленая </t>
  </si>
  <si>
    <t>Клей (ПВА 801-2шт, MDD 705-1шт)</t>
  </si>
  <si>
    <t xml:space="preserve">Колер "Palizh" (универсальный 135гр) </t>
  </si>
  <si>
    <t>Ковер (размер:2,2х5м)</t>
  </si>
  <si>
    <t>22111007032941/23038</t>
  </si>
  <si>
    <t xml:space="preserve">Ковер (размер:3х4м) </t>
  </si>
  <si>
    <t xml:space="preserve">Ковер (размер:3х5м) </t>
  </si>
  <si>
    <t xml:space="preserve">Наперник </t>
  </si>
  <si>
    <t xml:space="preserve">Драп. (ткань для чехлов мягкую мебели, диван-кресло) </t>
  </si>
  <si>
    <t>09.04.2022</t>
  </si>
  <si>
    <t>Телевизор</t>
  </si>
  <si>
    <t>22111008217038/201690</t>
  </si>
  <si>
    <t>ЧП"FAIR SELLERS GROUP"</t>
  </si>
  <si>
    <t>12.05.2022</t>
  </si>
  <si>
    <t>Кондиционер</t>
  </si>
  <si>
    <t>22111008329485/297144</t>
  </si>
  <si>
    <t>OOO "COMVISION IT GROUP"</t>
  </si>
  <si>
    <t>Сейф огневзломостойкий UZMM</t>
  </si>
  <si>
    <t>22111008329542/297092</t>
  </si>
  <si>
    <t>ООО GOLD-KEYS</t>
  </si>
  <si>
    <t>22111008329511/297115</t>
  </si>
  <si>
    <t>23.05.2022</t>
  </si>
  <si>
    <t>22111007061842/44889</t>
  </si>
  <si>
    <t xml:space="preserve">СИРОЖ УГЛИ МУХАММАДАМИН МЧЖ </t>
  </si>
  <si>
    <t>31.05.2022</t>
  </si>
  <si>
    <t>Ноутбук</t>
  </si>
  <si>
    <t>22111008396462/351185</t>
  </si>
  <si>
    <t>EL SHOP LINE N B MCHJ</t>
  </si>
  <si>
    <t>10.06.2022</t>
  </si>
  <si>
    <t>Кофемашина "SAECO"</t>
  </si>
  <si>
    <t>22111008434099/380686</t>
  </si>
  <si>
    <t>12.06.2022</t>
  </si>
  <si>
    <t>22111008443214/387266</t>
  </si>
  <si>
    <t>"Чуст СОФ САВДО" МЧЖ</t>
  </si>
  <si>
    <t>7 308 </t>
  </si>
  <si>
    <t xml:space="preserve"> 2022-йилда  
УзДСМИ Нукус филиали  томонидан ўтказилган танловлар (тендерлар) ва амалга оширилган давлат харидлари тўғрисидаги
МАЪЛУМОТЛАР</t>
  </si>
  <si>
    <t>Бюджет маблағлар ҳисобидан</t>
  </si>
  <si>
    <t>бюджетдан ташқари маблағлари ҳисобидан (РЖ)</t>
  </si>
  <si>
    <t>II-квартал</t>
  </si>
  <si>
    <t>22111008197976 Шартнома №185094</t>
  </si>
  <si>
    <t>грифели для карандашей</t>
  </si>
  <si>
    <t>22111008197998 Шартнома №185131</t>
  </si>
  <si>
    <t>студенческий билет</t>
  </si>
  <si>
    <t>22111008235077 Шартнома №214908</t>
  </si>
  <si>
    <t>22111008211359 Шартнома №194259</t>
  </si>
  <si>
    <t>ООО "NUKUS TOUER"</t>
  </si>
  <si>
    <t>фоторамка</t>
  </si>
  <si>
    <t>22111008260596 Шартнома №237150</t>
  </si>
  <si>
    <t>22111008259086 Шартнома №235944</t>
  </si>
  <si>
    <t>"Нукус Канс" МЧЖ</t>
  </si>
  <si>
    <t>22111008303121 Шартнома №273343</t>
  </si>
  <si>
    <t>автонабор безопасности</t>
  </si>
  <si>
    <t xml:space="preserve"> 22111008345193 Шартнома №308127</t>
  </si>
  <si>
    <t xml:space="preserve"> "Ёнортош Афсона савдо Ривожи" х/ф</t>
  </si>
  <si>
    <t>22111008342841 Шартнома №306520</t>
  </si>
  <si>
    <t>MCHJ MDEXX GROUP</t>
  </si>
  <si>
    <t>бумагаА3</t>
  </si>
  <si>
    <t xml:space="preserve"> 22111008342604 Шартнома №306338</t>
  </si>
  <si>
    <t>электрочайники бытовые</t>
  </si>
  <si>
    <t>22111008377412 Шартнома №334214</t>
  </si>
  <si>
    <t>ЯТТ QURBONOV IXTIYORJON OLIMJON O?G?LI</t>
  </si>
  <si>
    <t>52711005590056</t>
  </si>
  <si>
    <t>канцелярский набор (органайзер)</t>
  </si>
  <si>
    <t>22111008382381 Шартнома №338488</t>
  </si>
  <si>
    <t xml:space="preserve"> OOO"POWER MAX GROUP"</t>
  </si>
  <si>
    <t>22111008412825 Шартнома №363014</t>
  </si>
  <si>
    <t xml:space="preserve"> МЧФ"Баспа"</t>
  </si>
  <si>
    <t>22111008477024 Шартнома №415737</t>
  </si>
  <si>
    <t xml:space="preserve"> ЖШЖ"QARAQALPAK KOMPYUTER-ORGTEXBIT SERVIS"</t>
  </si>
  <si>
    <t>01.04.2022</t>
  </si>
  <si>
    <t xml:space="preserve"> 2022 йилда Ўзбекистон Республикаси Маданият вазирлиги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</si>
  <si>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давлат консерваторияси томонидан қурилиш, реконструкция қилиш ва таъмирлаш ишлари бўйича ўтказилган танловлар (тендерлар) тўғрисидаги МАЪЛУМОТЛАР</t>
  </si>
  <si>
    <t xml:space="preserve"> 2022 йилда ЎзДСМИ Фарғона минтақавий филиали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</si>
  <si>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Республикаси Маданият вазирлиги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</si>
  <si>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Академик рус драма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</si>
  <si>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А.Навои номидаги давлат академик катта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</si>
  <si>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академик драм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</si>
  <si>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 Миллий қўғирчоқ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</si>
  <si>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  2 -  чорагида  
М.Турғунбоева номидаги"Баҳор " давлат рақс ансамбли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</si>
  <si>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Ёш ижодкорларни қўллаб-қувватлаш ва ахборот мультимедиа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</si>
  <si>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"Гулистон ва Театр"журналлари бирлашган тахририяти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</si>
  <si>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Халқаро фестиваллар дирекцияси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</si>
  <si>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В.Успенский номидаги Республика ихтисослаштирилган мусиқа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</si>
  <si>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Р.Глиэр номидаги Республика ихтисослаштирилган мусиыа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</si>
  <si>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хореографияга ихтисослаштирилган мактаб интернат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</si>
  <si>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мусиқа ва санъат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</si>
  <si>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К.Зарипов номидаги Республика эстрада ва цирк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</si>
  <si>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</si>
  <si>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Юнус Ражабий номидаги ўзбек миллий мусиқа санъати институти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</si>
  <si>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</si>
  <si>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санъат ва маданият институтининг Фарғона минтақавий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</si>
  <si>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ЎзДСМИ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</si>
  <si>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УзДСМИ Нукус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</si>
  <si>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</si>
  <si>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</si>
  <si>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Филармонияси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</si>
  <si>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Халқлар дўстлиги саройи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</si>
  <si>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Узбекистон давлат номидаги Мукимий театр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</si>
  <si>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 миллий қўғирчоқ театри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</si>
  <si>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</si>
  <si>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асосий воситалар харид қилиш учун ўтказилган танловлар (тендерлар)
ва амалга оширилган давлат харидлари тўғрисидаги 
МАЪЛУМОТЛАР</t>
  </si>
  <si>
    <r>
      <t xml:space="preserve"> _____________________  қўшимча манбалари ҳисобидан харид қилинган товарлар ҳамда хизматлар, қурилиш, реконструкция қилиш ва таъмирлаш
ишлари олиб борилаётган объектлар рўйхати, шунингдек қурилиш-таъмирлаш ишларининг молиялаштирилиши тўғрисида
МАЪЛУМОТ
 ______________ </t>
    </r>
    <r>
      <rPr>
        <sz val="14"/>
        <color indexed="8"/>
        <rFont val="Times New Roman"/>
        <family val="1"/>
        <charset val="204"/>
      </rPr>
      <t xml:space="preserve">(ой) </t>
    </r>
    <r>
      <rPr>
        <b/>
        <sz val="14"/>
        <color indexed="8"/>
        <rFont val="Times New Roman"/>
        <family val="1"/>
        <charset val="204"/>
      </rPr>
      <t xml:space="preserve">20__ йил *
</t>
    </r>
  </si>
  <si>
    <r>
      <rPr>
        <sz val="14"/>
        <rFont val="Times New Roman"/>
        <family val="1"/>
        <charset val="204"/>
      </rPr>
      <t>Бюджет жараёнининг очиқлигини таъминлаш 
мақсадида расмий веб-сайтларда маълумотларни жойлаштириш тартиби тўғрисидаги низомга
13-ИЛОВА</t>
    </r>
    <r>
      <rPr>
        <b/>
        <sz val="14"/>
        <rFont val="Times New Roman"/>
        <family val="1"/>
        <charset val="204"/>
      </rPr>
      <t xml:space="preserve">
</t>
    </r>
  </si>
  <si>
    <r>
      <t xml:space="preserve">Тақдим этилган божхона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</si>
  <si>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r>
      <t xml:space="preserve">Тақдим этилган солиқ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</si>
  <si>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t>Ўзбекистон Республикаси Маданият вазирлиги</t>
  </si>
  <si>
    <t xml:space="preserve"> 2022 йил 2 чорак давомида  
Ўзбекистон Республикаси Маданият вазирлиги томонидан ўтказилган танловлар (тендерлар) ва амалга оширилган давлат харидлари тўғрисидаги
МАЪЛУМОТЛАР</t>
  </si>
  <si>
    <t>Битим (шартнома) бўйича товарлар (хизматлар) бир бирлиги нархи (тарифи) сўмда</t>
  </si>
  <si>
    <t>Маски</t>
  </si>
  <si>
    <t>22111008214989</t>
  </si>
  <si>
    <t>ООО " СARAVAN LOGIMPEX"</t>
  </si>
  <si>
    <t>Антисептики и дезинфицирующие препараты</t>
  </si>
  <si>
    <t>22111008215016</t>
  </si>
  <si>
    <t>22111008288274</t>
  </si>
  <si>
    <t>22111008288283</t>
  </si>
  <si>
    <t xml:space="preserve">	YANGIYER BREND MCHJ</t>
  </si>
  <si>
    <t>Доска флипчарт</t>
  </si>
  <si>
    <t>22111008288289</t>
  </si>
  <si>
    <t>MCHJ ZOFE ABDULLOH NUR</t>
  </si>
  <si>
    <t>22111008288301</t>
  </si>
  <si>
    <t>22111008288316</t>
  </si>
  <si>
    <t>22111008288306</t>
  </si>
  <si>
    <t xml:space="preserve">	Калькулятор электронный</t>
  </si>
  <si>
    <t>22111008288336</t>
  </si>
  <si>
    <t>ЖШЖ "BAYSHUBAR-TAHIATASH"</t>
  </si>
  <si>
    <t>22111008288403</t>
  </si>
  <si>
    <t>Ластик</t>
  </si>
  <si>
    <t>22111008288344</t>
  </si>
  <si>
    <t>22111008288339</t>
  </si>
  <si>
    <t>22111008288342</t>
  </si>
  <si>
    <t>22111008288487</t>
  </si>
  <si>
    <t>"CHORTOQ ZAMIN SAVDO" mas`uliyati cheklangan jamiyati</t>
  </si>
  <si>
    <t>22111008288441</t>
  </si>
  <si>
    <t>XK CHANCENEXTONE</t>
  </si>
  <si>
    <t>Перчатки резиновые общего назначения (кроме медицинских)</t>
  </si>
  <si>
    <t>22111008288450</t>
  </si>
  <si>
    <t>22111008288466</t>
  </si>
  <si>
    <t>Книга Регистрации</t>
  </si>
  <si>
    <t>22111008288424</t>
  </si>
  <si>
    <t>VEGVAYZER GROUP MCHJ</t>
  </si>
  <si>
    <t>22111008288456</t>
  </si>
  <si>
    <t>22111008288463</t>
  </si>
  <si>
    <t>ООО INNOVATION SOLUTION BROKER</t>
  </si>
  <si>
    <t>22111008288521</t>
  </si>
  <si>
    <t>GRADE TRADE BOX</t>
  </si>
  <si>
    <t>Средства моющие для туалетов и ванных комнат</t>
  </si>
  <si>
    <t>22111008288545</t>
  </si>
  <si>
    <t>СП "SHO MAXIMAL INVEST"</t>
  </si>
  <si>
    <t>Ножницы канцелярские</t>
  </si>
  <si>
    <t>22111008365317</t>
  </si>
  <si>
    <t>22111008365365</t>
  </si>
  <si>
    <t>SHARAXIMOV SANJAR ERGESHBAYEVICH</t>
  </si>
  <si>
    <t>30209872940055</t>
  </si>
  <si>
    <t>22111008365324</t>
  </si>
  <si>
    <t>22111008365342</t>
  </si>
  <si>
    <t>22111008365378</t>
  </si>
  <si>
    <t xml:space="preserve">	Удлинитель бытового и аналогичного назначения</t>
  </si>
  <si>
    <t>22111008365414</t>
  </si>
  <si>
    <t>Гель для душа</t>
  </si>
  <si>
    <t>22111008365384</t>
  </si>
  <si>
    <t>HUMSAR HSSY GROUP MAS`ULIYATI CHEKLANGAN JAMIYAT</t>
  </si>
  <si>
    <t>22111008365371</t>
  </si>
  <si>
    <t>ООО UMAKANSUL BUSINESS</t>
  </si>
  <si>
    <t>22111008365404</t>
  </si>
  <si>
    <t>Гель для рук</t>
  </si>
  <si>
    <t>22111008365389</t>
  </si>
  <si>
    <t>DENDROBIUM COSMETICS МЧЖ</t>
  </si>
  <si>
    <t>22111008365421</t>
  </si>
  <si>
    <t>OOO OZIK OVKAT SAVDO</t>
  </si>
  <si>
    <t>Конверт почтовый бумажный</t>
  </si>
  <si>
    <t>22111008390665</t>
  </si>
  <si>
    <t>OOO MUXAMMAD POLIGRAF</t>
  </si>
  <si>
    <t>Шторы</t>
  </si>
  <si>
    <t>22111008474897</t>
  </si>
  <si>
    <t>SUN DECOR BLINDS МЧЖ</t>
  </si>
  <si>
    <t>кв.метр</t>
  </si>
  <si>
    <t xml:space="preserve"> 2022 йилда  Ўзбекдавлатцирки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</si>
  <si>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тизимидаги “Томоша” болалар мусиқий театр-студияс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</si>
</sst>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5" formatCode="_-* #,##0.00_-;\-* #,##0.00_-;_-* &quot;-&quot;??_-;_-@_-"/>
    <numFmt numFmtId="166" formatCode="#,##0.0_ ;[Red]\-#,##0.0\ "/>
    <numFmt numFmtId="167" formatCode="_-* #,##0.0_р_._-;\-* #,##0.0_р_._-;_-* &quot;-&quot;??_р_._-;_-@_-"/>
    <numFmt numFmtId="168" formatCode="#,##0.0"/>
    <numFmt numFmtId="169" formatCode="#,##0\ _₽"/>
    <numFmt numFmtId="170" formatCode="_-* #,##0.00_р_._-;\-* #,##0.00_р_._-;_-* &quot;-&quot;??_р_._-;_-@_-"/>
    <numFmt numFmtId="171" formatCode="#,##0.0;\-#,##0.0"/>
    <numFmt numFmtId="172" formatCode="_-* #,##0_р_._-;\-* #,##0_р_._-;_-* &quot;-&quot;??_р_._-;_-@_-"/>
    <numFmt numFmtId="181" formatCode="#,##0.000"/>
  </numFmts>
  <fonts count="25" x14ac:knownFonts="1">
    <font>
      <sz val="11"/>
      <color theme="1"/>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4"/>
      <name val="Times New Roman"/>
      <family val="1"/>
      <charset val="204"/>
    </font>
    <font>
      <i/>
      <sz val="14"/>
      <name val="Times New Roman"/>
      <family val="1"/>
      <charset val="204"/>
    </font>
    <font>
      <sz val="10"/>
      <name val="Arial Cyr"/>
      <charset val="204"/>
    </font>
    <font>
      <b/>
      <sz val="10"/>
      <name val="Arial"/>
      <family val="2"/>
      <charset val="204"/>
    </font>
    <font>
      <sz val="14"/>
      <color indexed="8"/>
      <name val="Times New Roman"/>
      <family val="1"/>
      <charset val="204"/>
    </font>
    <font>
      <b/>
      <sz val="14"/>
      <color indexed="8"/>
      <name val="Times New Roman"/>
      <family val="1"/>
      <charset val="204"/>
    </font>
    <font>
      <b/>
      <i/>
      <sz val="14"/>
      <name val="Times New Roman"/>
      <family val="1"/>
      <charset val="204"/>
    </font>
    <font>
      <sz val="11"/>
      <color theme="1"/>
      <name val="Calibri"/>
      <family val="2"/>
      <charset val="204"/>
      <scheme val="minor"/>
    </font>
    <font>
      <sz val="10"/>
      <color rgb="FF000000"/>
      <name val="Arial"/>
      <family val="2"/>
      <charset val="204"/>
    </font>
    <font>
      <b/>
      <sz val="10"/>
      <color rgb="FF000000"/>
      <name val="Arial"/>
      <family val="2"/>
      <charset val="204"/>
    </font>
    <font>
      <sz val="14"/>
      <color theme="1"/>
      <name val="Times New Roman"/>
      <family val="1"/>
      <charset val="204"/>
    </font>
    <font>
      <b/>
      <sz val="14"/>
      <color theme="1"/>
      <name val="Times New Roman"/>
      <family val="1"/>
      <charset val="204"/>
    </font>
    <font>
      <sz val="14"/>
      <color rgb="FFFFFFFF"/>
      <name val="Times New Roman"/>
      <family val="1"/>
      <charset val="204"/>
    </font>
    <font>
      <sz val="14"/>
      <color rgb="FF333333"/>
      <name val="Times New Roman"/>
      <family val="1"/>
      <charset val="204"/>
    </font>
    <font>
      <b/>
      <sz val="11"/>
      <color theme="1"/>
      <name val="Times New Roman"/>
      <family val="1"/>
      <charset val="204"/>
    </font>
    <font>
      <b/>
      <sz val="14"/>
      <color rgb="FF000000"/>
      <name val="Times New Roman"/>
      <family val="1"/>
      <charset val="204"/>
    </font>
    <font>
      <sz val="14"/>
      <color rgb="FF000000"/>
      <name val="Times New Roman"/>
      <family val="1"/>
      <charset val="204"/>
    </font>
    <font>
      <sz val="14"/>
      <color rgb="FFFF0000"/>
      <name val="Times New Roman"/>
      <family val="1"/>
      <charset val="204"/>
    </font>
    <font>
      <b/>
      <sz val="14"/>
      <color rgb="FF333333"/>
      <name val="Times New Roman"/>
      <family val="1"/>
      <charset val="204"/>
    </font>
    <font>
      <i/>
      <sz val="14"/>
      <color theme="1"/>
      <name val="Times New Roman"/>
      <family val="1"/>
      <charset val="204"/>
    </font>
    <font>
      <b/>
      <sz val="12"/>
      <color theme="1"/>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FF"/>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6" fillId="0" borderId="0"/>
    <xf numFmtId="165" fontId="11" fillId="0" borderId="0" applyFont="0" applyFill="0" applyBorder="0" applyAlignment="0" applyProtection="0"/>
  </cellStyleXfs>
  <cellXfs count="486">
    <xf numFmtId="0" fontId="0" fillId="0" borderId="0" xfId="0"/>
    <xf numFmtId="3" fontId="4" fillId="0" borderId="0" xfId="0" applyNumberFormat="1" applyFont="1" applyAlignment="1">
      <alignment horizontal="left" vertical="top" wrapText="1"/>
    </xf>
    <xf numFmtId="3" fontId="3" fillId="0" borderId="1" xfId="0" applyNumberFormat="1" applyFont="1" applyBorder="1" applyAlignment="1">
      <alignment horizontal="center" vertical="center" wrapText="1"/>
    </xf>
    <xf numFmtId="3" fontId="4" fillId="0" borderId="1" xfId="0" applyNumberFormat="1" applyFont="1" applyFill="1" applyBorder="1" applyAlignment="1">
      <alignment horizontal="left" vertical="center" wrapText="1"/>
    </xf>
    <xf numFmtId="3" fontId="2" fillId="0" borderId="0" xfId="0" applyNumberFormat="1" applyFont="1" applyAlignment="1">
      <alignment horizontal="center" vertical="top" wrapText="1"/>
    </xf>
    <xf numFmtId="3" fontId="3" fillId="0" borderId="0" xfId="0" applyNumberFormat="1" applyFont="1" applyAlignment="1">
      <alignment horizontal="left" vertical="top"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0" xfId="0" applyNumberFormat="1" applyFont="1" applyFill="1" applyAlignment="1">
      <alignment horizontal="left" vertical="top" wrapText="1"/>
    </xf>
    <xf numFmtId="3" fontId="3" fillId="0" borderId="0" xfId="0" applyNumberFormat="1" applyFont="1" applyFill="1" applyAlignment="1">
      <alignment vertical="top" wrapText="1"/>
    </xf>
    <xf numFmtId="3" fontId="4" fillId="0" borderId="0" xfId="0" applyNumberFormat="1" applyFont="1" applyFill="1" applyAlignment="1">
      <alignment horizontal="center" vertical="top" wrapText="1"/>
    </xf>
    <xf numFmtId="3" fontId="4" fillId="0" borderId="0" xfId="0" applyNumberFormat="1" applyFont="1" applyFill="1" applyAlignment="1">
      <alignment horizontal="left" vertical="center" wrapText="1"/>
    </xf>
    <xf numFmtId="3" fontId="4" fillId="0" borderId="1" xfId="0" applyNumberFormat="1" applyFont="1" applyFill="1" applyBorder="1" applyAlignment="1">
      <alignment horizontal="center" vertical="center" wrapText="1"/>
    </xf>
    <xf numFmtId="3" fontId="3" fillId="0" borderId="0" xfId="0" applyNumberFormat="1" applyFont="1" applyFill="1" applyAlignment="1">
      <alignment vertical="center" wrapText="1"/>
    </xf>
    <xf numFmtId="3" fontId="4" fillId="0"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4" fillId="0" borderId="1" xfId="0" applyNumberFormat="1" applyFont="1" applyBorder="1" applyAlignment="1">
      <alignment horizontal="left" vertical="center" wrapText="1"/>
    </xf>
    <xf numFmtId="3" fontId="4" fillId="0" borderId="1" xfId="0" applyNumberFormat="1" applyFont="1" applyBorder="1" applyAlignment="1">
      <alignment horizontal="left" vertical="top" wrapText="1"/>
    </xf>
    <xf numFmtId="3" fontId="5" fillId="0" borderId="0" xfId="0" applyNumberFormat="1" applyFont="1" applyFill="1" applyAlignment="1">
      <alignment vertical="center" wrapText="1"/>
    </xf>
    <xf numFmtId="0" fontId="7" fillId="0" borderId="5" xfId="0" applyFont="1" applyFill="1" applyBorder="1" applyAlignment="1">
      <alignment horizontal="center" vertical="center"/>
    </xf>
    <xf numFmtId="0" fontId="12" fillId="0" borderId="5" xfId="0" applyFont="1" applyFill="1" applyBorder="1" applyAlignment="1">
      <alignment horizontal="left" vertical="center"/>
    </xf>
    <xf numFmtId="166" fontId="12" fillId="0" borderId="5" xfId="0" applyNumberFormat="1" applyFont="1" applyFill="1" applyBorder="1" applyAlignment="1">
      <alignment horizontal="right" vertical="center"/>
    </xf>
    <xf numFmtId="0" fontId="13" fillId="0" borderId="6" xfId="0" applyFont="1" applyFill="1" applyBorder="1" applyAlignment="1">
      <alignment horizontal="center" vertical="center" wrapText="1"/>
    </xf>
    <xf numFmtId="0" fontId="4" fillId="0" borderId="0" xfId="1" applyFont="1" applyFill="1" applyAlignment="1">
      <alignment horizontal="center" vertical="center" wrapText="1"/>
    </xf>
    <xf numFmtId="0" fontId="3" fillId="0" borderId="0" xfId="1" applyFont="1" applyFill="1" applyBorder="1" applyAlignment="1">
      <alignment horizontal="center" vertical="center" wrapText="1"/>
    </xf>
    <xf numFmtId="0" fontId="4" fillId="0" borderId="1" xfId="1" applyNumberFormat="1" applyFont="1" applyFill="1" applyBorder="1" applyAlignment="1">
      <alignment vertical="center" wrapText="1"/>
    </xf>
    <xf numFmtId="0" fontId="4" fillId="0" borderId="1" xfId="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4" fillId="0" borderId="1" xfId="0" applyFont="1" applyBorder="1"/>
    <xf numFmtId="0" fontId="4" fillId="0" borderId="1" xfId="0" applyFont="1" applyBorder="1" applyAlignment="1">
      <alignment horizontal="left" vertical="top" wrapText="1" indent="1"/>
    </xf>
    <xf numFmtId="3" fontId="3" fillId="0" borderId="0" xfId="0" applyNumberFormat="1" applyFont="1" applyAlignment="1">
      <alignment horizontal="left" vertical="top"/>
    </xf>
    <xf numFmtId="3" fontId="4" fillId="0" borderId="7" xfId="0" applyNumberFormat="1" applyFont="1" applyBorder="1" applyAlignment="1">
      <alignment horizontal="left" vertical="center" wrapText="1"/>
    </xf>
    <xf numFmtId="3" fontId="4" fillId="0" borderId="8" xfId="0" applyNumberFormat="1" applyFont="1" applyBorder="1" applyAlignment="1">
      <alignment horizontal="center" vertical="center" wrapText="1"/>
    </xf>
    <xf numFmtId="3" fontId="4" fillId="0" borderId="0" xfId="0" applyNumberFormat="1" applyFont="1" applyAlignment="1">
      <alignment horizontal="left" vertical="center" wrapText="1"/>
    </xf>
    <xf numFmtId="3" fontId="4" fillId="0" borderId="0" xfId="0" applyNumberFormat="1" applyFont="1" applyAlignment="1">
      <alignment horizontal="center" vertical="center" wrapText="1"/>
    </xf>
    <xf numFmtId="14" fontId="8" fillId="0" borderId="1" xfId="0" applyNumberFormat="1" applyFont="1" applyBorder="1" applyAlignment="1">
      <alignment horizontal="center" vertical="center"/>
    </xf>
    <xf numFmtId="1"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4" fontId="4" fillId="0" borderId="1" xfId="0" applyNumberFormat="1" applyFont="1" applyBorder="1" applyAlignment="1">
      <alignment horizontal="center" vertical="center" wrapText="1"/>
    </xf>
    <xf numFmtId="3" fontId="4" fillId="0" borderId="0" xfId="0" applyNumberFormat="1" applyFont="1" applyAlignment="1">
      <alignment horizontal="center" vertical="top" wrapText="1"/>
    </xf>
    <xf numFmtId="168" fontId="4" fillId="0" borderId="2" xfId="0" applyNumberFormat="1" applyFont="1" applyBorder="1" applyAlignment="1">
      <alignment horizontal="center" vertical="center" wrapText="1"/>
    </xf>
    <xf numFmtId="168" fontId="4"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3" fontId="4" fillId="0" borderId="8" xfId="0" applyNumberFormat="1" applyFont="1" applyBorder="1" applyAlignment="1">
      <alignment horizontal="left" vertical="center" wrapText="1"/>
    </xf>
    <xf numFmtId="2" fontId="4" fillId="0" borderId="8"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3" fontId="8" fillId="0" borderId="10" xfId="2" applyNumberFormat="1" applyFont="1" applyFill="1" applyBorder="1" applyAlignment="1" applyProtection="1">
      <alignment horizontal="center" vertical="center" wrapText="1"/>
    </xf>
    <xf numFmtId="0" fontId="4" fillId="0" borderId="1" xfId="2"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4" fillId="0" borderId="0" xfId="0" applyFont="1" applyAlignment="1">
      <alignment horizontal="center"/>
    </xf>
    <xf numFmtId="3" fontId="4" fillId="0" borderId="2" xfId="0" applyNumberFormat="1" applyFont="1" applyBorder="1" applyAlignment="1">
      <alignment horizontal="left" vertical="center" wrapText="1" indent="1"/>
    </xf>
    <xf numFmtId="3" fontId="4" fillId="0" borderId="11" xfId="0" applyNumberFormat="1" applyFont="1" applyBorder="1" applyAlignment="1">
      <alignment horizontal="center" vertical="center" wrapText="1"/>
    </xf>
    <xf numFmtId="3" fontId="4" fillId="0" borderId="3" xfId="0" applyNumberFormat="1" applyFont="1" applyBorder="1" applyAlignment="1">
      <alignment horizontal="left" vertical="center" wrapText="1" indent="1"/>
    </xf>
    <xf numFmtId="3" fontId="4" fillId="0" borderId="4" xfId="0" applyNumberFormat="1" applyFont="1" applyBorder="1" applyAlignment="1">
      <alignment horizontal="left" vertical="center" wrapText="1" indent="1"/>
    </xf>
    <xf numFmtId="3" fontId="4" fillId="0" borderId="7"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3" fontId="4" fillId="0" borderId="1" xfId="0" applyNumberFormat="1" applyFont="1" applyBorder="1" applyAlignment="1">
      <alignment horizontal="left" vertical="center" wrapText="1" indent="1"/>
    </xf>
    <xf numFmtId="3" fontId="3" fillId="0" borderId="8" xfId="0" applyNumberFormat="1" applyFont="1" applyBorder="1" applyAlignment="1">
      <alignment horizontal="center" vertical="center" wrapText="1"/>
    </xf>
    <xf numFmtId="3" fontId="2" fillId="0" borderId="0" xfId="0" applyNumberFormat="1" applyFont="1" applyAlignment="1">
      <alignment horizontal="left" vertical="top" wrapText="1"/>
    </xf>
    <xf numFmtId="3" fontId="1" fillId="0" borderId="1" xfId="0" applyNumberFormat="1" applyFont="1" applyBorder="1" applyAlignment="1">
      <alignment horizontal="center" vertical="center" wrapText="1"/>
    </xf>
    <xf numFmtId="3" fontId="2" fillId="0" borderId="2" xfId="0" applyNumberFormat="1" applyFont="1" applyBorder="1" applyAlignment="1">
      <alignment horizontal="left" vertical="center" wrapText="1" indent="1"/>
    </xf>
    <xf numFmtId="3" fontId="2" fillId="0" borderId="2" xfId="0" applyNumberFormat="1" applyFont="1" applyBorder="1" applyAlignment="1">
      <alignment horizontal="center" vertical="center" wrapText="1"/>
    </xf>
    <xf numFmtId="3" fontId="2" fillId="0" borderId="3" xfId="0" applyNumberFormat="1" applyFont="1" applyBorder="1" applyAlignment="1">
      <alignment horizontal="left" vertical="center" wrapText="1" indent="1"/>
    </xf>
    <xf numFmtId="3" fontId="2" fillId="0" borderId="3" xfId="0" applyNumberFormat="1" applyFont="1" applyBorder="1" applyAlignment="1">
      <alignment horizontal="center" vertical="center" wrapText="1"/>
    </xf>
    <xf numFmtId="3" fontId="2" fillId="0" borderId="4" xfId="0" applyNumberFormat="1" applyFont="1" applyBorder="1" applyAlignment="1">
      <alignment horizontal="left" vertical="center" wrapText="1" indent="1"/>
    </xf>
    <xf numFmtId="3" fontId="2" fillId="0" borderId="4" xfId="0" applyNumberFormat="1" applyFont="1" applyBorder="1" applyAlignment="1">
      <alignment horizontal="center" vertical="center" wrapText="1"/>
    </xf>
    <xf numFmtId="3" fontId="2" fillId="0" borderId="7" xfId="0" applyNumberFormat="1" applyFont="1" applyBorder="1" applyAlignment="1">
      <alignment horizontal="left" vertical="center" wrapText="1" indent="1"/>
    </xf>
    <xf numFmtId="3" fontId="2" fillId="0" borderId="7" xfId="0" applyNumberFormat="1" applyFont="1" applyBorder="1" applyAlignment="1">
      <alignment horizontal="center" vertical="center" wrapText="1"/>
    </xf>
    <xf numFmtId="3" fontId="4" fillId="0" borderId="0" xfId="0" applyNumberFormat="1" applyFont="1" applyBorder="1" applyAlignment="1">
      <alignment horizontal="center" vertical="center" wrapText="1"/>
    </xf>
    <xf numFmtId="3" fontId="4" fillId="2" borderId="0" xfId="0" applyNumberFormat="1" applyFont="1" applyFill="1" applyAlignment="1">
      <alignment horizontal="left" vertical="top" wrapText="1"/>
    </xf>
    <xf numFmtId="3" fontId="3" fillId="0" borderId="0" xfId="0" applyNumberFormat="1" applyFont="1" applyBorder="1" applyAlignment="1">
      <alignment horizontal="center" vertical="center" wrapText="1"/>
    </xf>
    <xf numFmtId="3" fontId="4" fillId="0" borderId="1" xfId="0" applyNumberFormat="1" applyFont="1" applyFill="1" applyBorder="1" applyAlignment="1">
      <alignment horizontal="center" vertical="top" wrapText="1"/>
    </xf>
    <xf numFmtId="3" fontId="4" fillId="0" borderId="0" xfId="0" applyNumberFormat="1" applyFont="1" applyFill="1" applyBorder="1" applyAlignment="1">
      <alignment horizontal="center" vertical="center" wrapText="1"/>
    </xf>
    <xf numFmtId="3" fontId="4" fillId="0" borderId="13" xfId="0" applyNumberFormat="1" applyFont="1" applyBorder="1" applyAlignment="1">
      <alignment vertical="center" wrapText="1"/>
    </xf>
    <xf numFmtId="3" fontId="4" fillId="0" borderId="1" xfId="0" applyNumberFormat="1" applyFont="1" applyBorder="1" applyAlignment="1">
      <alignment vertical="center" wrapText="1"/>
    </xf>
    <xf numFmtId="0" fontId="14" fillId="0" borderId="1" xfId="0" applyFont="1" applyBorder="1" applyAlignment="1">
      <alignment horizontal="center" vertical="center" wrapText="1"/>
    </xf>
    <xf numFmtId="14" fontId="9" fillId="0" borderId="1" xfId="0" applyNumberFormat="1" applyFont="1" applyBorder="1" applyAlignment="1">
      <alignment horizontal="center" vertical="center"/>
    </xf>
    <xf numFmtId="172" fontId="9" fillId="0" borderId="1" xfId="2" applyNumberFormat="1" applyFont="1" applyFill="1" applyBorder="1" applyAlignment="1" applyProtection="1">
      <alignment vertical="center"/>
    </xf>
    <xf numFmtId="0" fontId="15" fillId="3" borderId="1" xfId="0" applyFont="1" applyFill="1" applyBorder="1" applyAlignment="1">
      <alignment horizontal="center" vertical="center"/>
    </xf>
    <xf numFmtId="0" fontId="15" fillId="2" borderId="1" xfId="0" applyFont="1" applyFill="1" applyBorder="1" applyAlignment="1">
      <alignment horizontal="center" vertical="center"/>
    </xf>
    <xf numFmtId="3" fontId="4" fillId="0" borderId="8" xfId="0" applyNumberFormat="1" applyFont="1" applyFill="1" applyBorder="1" applyAlignment="1">
      <alignment horizontal="center" vertical="center" wrapText="1"/>
    </xf>
    <xf numFmtId="3" fontId="4" fillId="0" borderId="1" xfId="0" applyNumberFormat="1" applyFont="1" applyFill="1" applyBorder="1" applyAlignment="1">
      <alignment horizontal="left" vertical="top" wrapText="1"/>
    </xf>
    <xf numFmtId="3" fontId="4" fillId="0" borderId="6" xfId="0" applyNumberFormat="1" applyFont="1" applyFill="1" applyBorder="1" applyAlignment="1">
      <alignment horizontal="center" vertical="top" wrapText="1"/>
    </xf>
    <xf numFmtId="3" fontId="4" fillId="0" borderId="6" xfId="0" applyNumberFormat="1" applyFont="1" applyFill="1" applyBorder="1" applyAlignment="1">
      <alignment horizontal="left" vertical="top" wrapText="1"/>
    </xf>
    <xf numFmtId="3" fontId="3" fillId="0" borderId="0" xfId="0" applyNumberFormat="1" applyFont="1" applyAlignment="1">
      <alignment horizontal="center" vertical="top" wrapText="1"/>
    </xf>
    <xf numFmtId="3" fontId="3" fillId="0" borderId="8"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7"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center" wrapText="1"/>
    </xf>
    <xf numFmtId="3" fontId="4" fillId="2" borderId="0" xfId="0" applyNumberFormat="1" applyFont="1" applyFill="1" applyAlignment="1">
      <alignment horizontal="center" vertical="top" wrapText="1"/>
    </xf>
    <xf numFmtId="3" fontId="3" fillId="0" borderId="1" xfId="0" applyNumberFormat="1" applyFont="1" applyFill="1" applyBorder="1" applyAlignment="1">
      <alignment horizontal="center" vertical="center" wrapText="1"/>
    </xf>
    <xf numFmtId="3" fontId="4" fillId="0" borderId="0" xfId="0" applyNumberFormat="1" applyFont="1" applyFill="1" applyAlignment="1">
      <alignment vertical="top" wrapText="1"/>
    </xf>
    <xf numFmtId="1" fontId="8" fillId="0" borderId="1" xfId="0" applyNumberFormat="1" applyFont="1" applyBorder="1" applyAlignment="1">
      <alignment horizontal="center" vertical="center"/>
    </xf>
    <xf numFmtId="14" fontId="8"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xf>
    <xf numFmtId="4" fontId="4"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xf>
    <xf numFmtId="49" fontId="14" fillId="0" borderId="1" xfId="0" applyNumberFormat="1" applyFont="1" applyBorder="1" applyAlignment="1">
      <alignment horizontal="center"/>
    </xf>
    <xf numFmtId="0" fontId="4" fillId="0" borderId="1" xfId="0" applyFont="1" applyBorder="1" applyAlignment="1">
      <alignment horizontal="center"/>
    </xf>
    <xf numFmtId="169" fontId="14" fillId="0" borderId="1" xfId="0" applyNumberFormat="1" applyFont="1" applyBorder="1" applyAlignment="1">
      <alignment horizontal="center" vertical="center" wrapText="1"/>
    </xf>
    <xf numFmtId="171" fontId="14" fillId="0" borderId="1" xfId="0" applyNumberFormat="1" applyFont="1" applyBorder="1" applyAlignment="1">
      <alignment horizontal="center" vertical="center" wrapText="1"/>
    </xf>
    <xf numFmtId="49" fontId="4" fillId="0" borderId="1" xfId="0" applyNumberFormat="1" applyFont="1" applyBorder="1" applyAlignment="1">
      <alignment horizontal="center"/>
    </xf>
    <xf numFmtId="49" fontId="14" fillId="0" borderId="0" xfId="0" applyNumberFormat="1" applyFont="1" applyAlignment="1">
      <alignment horizontal="center"/>
    </xf>
    <xf numFmtId="37" fontId="14" fillId="0" borderId="1" xfId="0" applyNumberFormat="1" applyFont="1" applyBorder="1" applyAlignment="1">
      <alignment horizontal="center" vertical="center" wrapText="1"/>
    </xf>
    <xf numFmtId="3" fontId="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169" fontId="14" fillId="2"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49" fontId="14" fillId="0" borderId="1" xfId="0" applyNumberFormat="1" applyFont="1" applyBorder="1" applyAlignment="1">
      <alignment horizontal="center" vertical="center" wrapText="1"/>
    </xf>
    <xf numFmtId="0" fontId="16" fillId="0" borderId="0" xfId="0" applyFont="1"/>
    <xf numFmtId="37" fontId="1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4" fillId="0" borderId="1" xfId="0" applyFont="1" applyBorder="1"/>
    <xf numFmtId="0" fontId="14" fillId="0" borderId="0" xfId="0" applyFont="1"/>
    <xf numFmtId="0" fontId="14" fillId="0" borderId="1" xfId="0" applyFont="1" applyBorder="1" applyAlignment="1">
      <alignment wrapText="1"/>
    </xf>
    <xf numFmtId="1" fontId="14" fillId="0" borderId="1" xfId="0" applyNumberFormat="1" applyFont="1" applyBorder="1" applyAlignment="1">
      <alignment horizontal="center" vertical="center" wrapText="1"/>
    </xf>
    <xf numFmtId="3" fontId="14" fillId="2" borderId="1"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top" wrapText="1"/>
    </xf>
    <xf numFmtId="0" fontId="14" fillId="0" borderId="0" xfId="0" applyFont="1" applyBorder="1" applyAlignment="1">
      <alignment horizontal="center" vertical="center" wrapText="1"/>
    </xf>
    <xf numFmtId="3" fontId="4" fillId="0" borderId="0" xfId="0" applyNumberFormat="1" applyFont="1" applyFill="1" applyBorder="1" applyAlignment="1">
      <alignment horizontal="center" vertical="top" wrapText="1"/>
    </xf>
    <xf numFmtId="0" fontId="14" fillId="2" borderId="0" xfId="0" applyFont="1" applyFill="1" applyBorder="1" applyAlignment="1">
      <alignment horizontal="center" vertical="center" wrapText="1"/>
    </xf>
    <xf numFmtId="14" fontId="8" fillId="0" borderId="1" xfId="0" applyNumberFormat="1" applyFont="1" applyFill="1" applyBorder="1" applyAlignment="1" applyProtection="1">
      <alignment horizontal="center" vertical="center"/>
    </xf>
    <xf numFmtId="0" fontId="14" fillId="0" borderId="1" xfId="0" applyNumberFormat="1" applyFont="1" applyFill="1" applyBorder="1" applyAlignment="1" applyProtection="1">
      <alignment horizontal="center" vertical="center"/>
    </xf>
    <xf numFmtId="37" fontId="14" fillId="2" borderId="1" xfId="0" applyNumberFormat="1" applyFont="1" applyFill="1" applyBorder="1" applyAlignment="1">
      <alignment horizontal="right" vertical="center" wrapText="1"/>
    </xf>
    <xf numFmtId="2" fontId="4" fillId="0" borderId="21" xfId="0" applyNumberFormat="1" applyFont="1" applyFill="1" applyBorder="1" applyAlignment="1">
      <alignment horizontal="center" vertical="center" wrapText="1"/>
    </xf>
    <xf numFmtId="12" fontId="14" fillId="0" borderId="1" xfId="0" applyNumberFormat="1" applyFont="1" applyFill="1" applyBorder="1" applyAlignment="1" applyProtection="1">
      <alignment horizontal="center" vertical="center"/>
    </xf>
    <xf numFmtId="170" fontId="8" fillId="0" borderId="1" xfId="2" applyNumberFormat="1" applyFont="1" applyFill="1" applyBorder="1" applyAlignment="1" applyProtection="1">
      <alignment horizontal="center" vertical="center"/>
    </xf>
    <xf numFmtId="3" fontId="4" fillId="0" borderId="1" xfId="0" applyNumberFormat="1" applyFont="1" applyFill="1" applyBorder="1" applyAlignment="1">
      <alignment horizontal="right" vertical="top" wrapText="1"/>
    </xf>
    <xf numFmtId="0" fontId="14" fillId="5" borderId="1" xfId="0" applyFont="1" applyFill="1" applyBorder="1" applyAlignment="1">
      <alignment horizontal="center" vertical="center" wrapText="1"/>
    </xf>
    <xf numFmtId="0" fontId="14" fillId="5" borderId="1" xfId="0" applyFont="1" applyFill="1" applyBorder="1" applyAlignment="1">
      <alignment vertical="center" wrapText="1"/>
    </xf>
    <xf numFmtId="3" fontId="8" fillId="0" borderId="1" xfId="2" applyNumberFormat="1" applyFont="1" applyFill="1" applyBorder="1" applyAlignment="1">
      <alignment horizontal="center" vertical="center" wrapText="1"/>
    </xf>
    <xf numFmtId="3" fontId="14" fillId="0" borderId="1" xfId="0" applyNumberFormat="1" applyFont="1" applyBorder="1" applyAlignment="1">
      <alignment horizontal="center" vertical="center"/>
    </xf>
    <xf numFmtId="3" fontId="4" fillId="2" borderId="1" xfId="0" applyNumberFormat="1" applyFont="1" applyFill="1" applyBorder="1" applyAlignment="1">
      <alignment horizontal="left" vertical="center" wrapText="1"/>
    </xf>
    <xf numFmtId="3" fontId="4" fillId="3" borderId="1" xfId="0" applyNumberFormat="1" applyFont="1" applyFill="1" applyBorder="1" applyAlignment="1">
      <alignment horizontal="left" vertical="center" wrapText="1"/>
    </xf>
    <xf numFmtId="3" fontId="4" fillId="0" borderId="0" xfId="0" applyNumberFormat="1" applyFont="1" applyBorder="1" applyAlignment="1">
      <alignment horizontal="left" vertical="center" wrapText="1" indent="1"/>
    </xf>
    <xf numFmtId="14" fontId="4" fillId="0" borderId="0" xfId="0" applyNumberFormat="1" applyFont="1" applyFill="1" applyBorder="1" applyAlignment="1">
      <alignment horizontal="center" vertical="center" wrapText="1"/>
    </xf>
    <xf numFmtId="169" fontId="14" fillId="0" borderId="0" xfId="0" applyNumberFormat="1" applyFont="1" applyBorder="1" applyAlignment="1">
      <alignment horizontal="center" vertical="center" wrapText="1"/>
    </xf>
    <xf numFmtId="37" fontId="14" fillId="0" borderId="0" xfId="0" applyNumberFormat="1" applyFont="1" applyBorder="1" applyAlignment="1">
      <alignment horizontal="center" vertical="center" wrapText="1"/>
    </xf>
    <xf numFmtId="37" fontId="15" fillId="0" borderId="1" xfId="0" applyNumberFormat="1" applyFont="1" applyBorder="1" applyAlignment="1">
      <alignment horizontal="center" vertical="center" wrapText="1"/>
    </xf>
    <xf numFmtId="3" fontId="4" fillId="0" borderId="8" xfId="0"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0" xfId="0" applyFont="1" applyBorder="1" applyAlignment="1">
      <alignment horizontal="left" vertical="center" wrapText="1"/>
    </xf>
    <xf numFmtId="0" fontId="4" fillId="0" borderId="1" xfId="0" applyFont="1" applyBorder="1" applyAlignment="1">
      <alignment horizontal="left"/>
    </xf>
    <xf numFmtId="0" fontId="4" fillId="0" borderId="1" xfId="0" applyFont="1" applyBorder="1" applyAlignment="1">
      <alignment horizontal="left" vertical="center" wrapText="1"/>
    </xf>
    <xf numFmtId="0" fontId="17" fillId="0" borderId="1" xfId="0" applyFont="1" applyBorder="1" applyAlignment="1">
      <alignment horizontal="left"/>
    </xf>
    <xf numFmtId="0" fontId="14" fillId="0" borderId="1" xfId="0" applyFont="1" applyBorder="1" applyAlignment="1">
      <alignment horizontal="left"/>
    </xf>
    <xf numFmtId="1" fontId="4" fillId="0" borderId="21" xfId="0" applyNumberFormat="1" applyFont="1" applyFill="1" applyBorder="1" applyAlignment="1">
      <alignment horizontal="left" vertical="center" wrapText="1"/>
    </xf>
    <xf numFmtId="0" fontId="14" fillId="5" borderId="1" xfId="0" applyFont="1" applyFill="1" applyBorder="1" applyAlignment="1">
      <alignment horizontal="left" vertical="center" wrapText="1"/>
    </xf>
    <xf numFmtId="14" fontId="4" fillId="0" borderId="0" xfId="0" applyNumberFormat="1" applyFont="1" applyBorder="1" applyAlignment="1">
      <alignment horizontal="center"/>
    </xf>
    <xf numFmtId="0" fontId="4" fillId="0" borderId="0" xfId="0" applyFont="1" applyBorder="1" applyAlignment="1">
      <alignment horizontal="left"/>
    </xf>
    <xf numFmtId="49" fontId="4" fillId="0" borderId="0" xfId="0" applyNumberFormat="1" applyFont="1" applyBorder="1" applyAlignment="1">
      <alignment horizontal="center"/>
    </xf>
    <xf numFmtId="3" fontId="18"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3" fillId="0" borderId="0" xfId="0" applyNumberFormat="1" applyFont="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3" fontId="15" fillId="0" borderId="1" xfId="0" applyNumberFormat="1"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3" fontId="14" fillId="0" borderId="1" xfId="0" applyNumberFormat="1" applyFont="1" applyBorder="1" applyAlignment="1">
      <alignment horizontal="center" vertical="center" wrapText="1"/>
    </xf>
    <xf numFmtId="0" fontId="14" fillId="0" borderId="0" xfId="0" applyFont="1" applyFill="1" applyAlignment="1">
      <alignment horizontal="center"/>
    </xf>
    <xf numFmtId="3" fontId="4" fillId="2" borderId="2"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68"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vertical="center"/>
    </xf>
    <xf numFmtId="0" fontId="3" fillId="0" borderId="0" xfId="0" applyFont="1" applyAlignment="1">
      <alignment horizontal="center" vertical="center"/>
    </xf>
    <xf numFmtId="0" fontId="14" fillId="0" borderId="0" xfId="0" applyFont="1" applyAlignment="1">
      <alignment horizontal="center" vertical="center"/>
    </xf>
    <xf numFmtId="3" fontId="14" fillId="0" borderId="0" xfId="0" applyNumberFormat="1" applyFont="1" applyAlignment="1">
      <alignment horizontal="left" vertical="top" wrapText="1"/>
    </xf>
    <xf numFmtId="3" fontId="15" fillId="0" borderId="1" xfId="0" applyNumberFormat="1" applyFont="1" applyBorder="1" applyAlignment="1">
      <alignment horizontal="center" vertical="center" wrapText="1"/>
    </xf>
    <xf numFmtId="3" fontId="14" fillId="0" borderId="1" xfId="0" applyNumberFormat="1" applyFont="1" applyBorder="1" applyAlignment="1">
      <alignment horizontal="left" vertical="top" wrapText="1"/>
    </xf>
    <xf numFmtId="3" fontId="14" fillId="0" borderId="1" xfId="0" applyNumberFormat="1" applyFont="1" applyBorder="1" applyAlignment="1">
      <alignment horizontal="center" vertical="top" wrapText="1"/>
    </xf>
    <xf numFmtId="3" fontId="14" fillId="0" borderId="0" xfId="0" applyNumberFormat="1" applyFont="1" applyAlignment="1">
      <alignment vertical="top" wrapText="1"/>
    </xf>
    <xf numFmtId="3" fontId="4" fillId="0" borderId="0" xfId="0" applyNumberFormat="1" applyFont="1" applyAlignment="1">
      <alignment horizontal="right" vertical="top" wrapText="1"/>
    </xf>
    <xf numFmtId="0" fontId="15" fillId="0" borderId="0" xfId="0" applyFont="1" applyAlignment="1">
      <alignment vertical="center" wrapText="1"/>
    </xf>
    <xf numFmtId="0" fontId="14" fillId="0" borderId="0" xfId="0" applyFont="1" applyAlignment="1">
      <alignment horizontal="center" vertical="center" wrapText="1"/>
    </xf>
    <xf numFmtId="0" fontId="19"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0" fillId="0" borderId="1" xfId="0" applyFont="1" applyFill="1" applyBorder="1" applyAlignment="1">
      <alignment horizontal="left" vertical="center"/>
    </xf>
    <xf numFmtId="166" fontId="20" fillId="0" borderId="1" xfId="0" applyNumberFormat="1" applyFont="1" applyFill="1" applyBorder="1" applyAlignment="1">
      <alignment horizontal="right" vertical="center"/>
    </xf>
    <xf numFmtId="0" fontId="14" fillId="0" borderId="0" xfId="0" applyFont="1" applyAlignment="1">
      <alignment wrapText="1"/>
    </xf>
    <xf numFmtId="3" fontId="15" fillId="0" borderId="0" xfId="0" applyNumberFormat="1" applyFont="1" applyAlignment="1">
      <alignment vertical="top" wrapText="1"/>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horizontal="right"/>
    </xf>
    <xf numFmtId="0" fontId="3" fillId="5" borderId="1" xfId="0" applyFont="1" applyFill="1" applyBorder="1" applyAlignment="1">
      <alignment horizontal="center" vertical="center" wrapText="1"/>
    </xf>
    <xf numFmtId="0" fontId="3" fillId="0" borderId="1" xfId="0" applyFont="1" applyBorder="1" applyAlignment="1">
      <alignment horizontal="left" vertical="center" wrapText="1" indent="1"/>
    </xf>
    <xf numFmtId="0" fontId="4" fillId="0" borderId="1" xfId="0" applyFont="1" applyBorder="1" applyAlignment="1">
      <alignment horizontal="left" vertical="center" wrapText="1" indent="1"/>
    </xf>
    <xf numFmtId="0" fontId="4" fillId="0" borderId="1" xfId="0" applyFont="1" applyBorder="1" applyAlignment="1">
      <alignment wrapText="1"/>
    </xf>
    <xf numFmtId="0" fontId="4" fillId="0" borderId="1" xfId="0" applyFont="1" applyBorder="1" applyAlignment="1">
      <alignment vertical="center" wrapText="1"/>
    </xf>
    <xf numFmtId="0" fontId="14" fillId="0" borderId="1" xfId="0" applyFont="1" applyBorder="1" applyAlignment="1">
      <alignment horizontal="left" vertical="center" wrapText="1" indent="1"/>
    </xf>
    <xf numFmtId="0" fontId="14" fillId="0" borderId="1" xfId="0" applyFont="1" applyBorder="1" applyAlignment="1">
      <alignment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169" fontId="15" fillId="2" borderId="1" xfId="0" applyNumberFormat="1" applyFont="1" applyFill="1" applyBorder="1" applyAlignment="1">
      <alignment horizontal="center" vertical="center" wrapText="1"/>
    </xf>
    <xf numFmtId="37" fontId="15" fillId="2"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169" fontId="15" fillId="0" borderId="1" xfId="0" applyNumberFormat="1"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169" fontId="15" fillId="0" borderId="0" xfId="0" applyNumberFormat="1" applyFont="1" applyBorder="1" applyAlignment="1">
      <alignment horizontal="center" vertical="center" wrapText="1"/>
    </xf>
    <xf numFmtId="37" fontId="15" fillId="0" borderId="0" xfId="0" applyNumberFormat="1" applyFont="1" applyBorder="1" applyAlignment="1">
      <alignment horizontal="center" vertical="center" wrapText="1"/>
    </xf>
    <xf numFmtId="3" fontId="3" fillId="0" borderId="1" xfId="0" applyNumberFormat="1" applyFont="1" applyBorder="1" applyAlignment="1">
      <alignment horizontal="left" vertical="center" wrapText="1"/>
    </xf>
    <xf numFmtId="49" fontId="15"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2" applyNumberFormat="1" applyFont="1" applyFill="1" applyBorder="1" applyAlignment="1" applyProtection="1">
      <alignment horizontal="center" vertical="center" wrapText="1"/>
    </xf>
    <xf numFmtId="3" fontId="3" fillId="2" borderId="1" xfId="0" applyNumberFormat="1" applyFont="1" applyFill="1" applyBorder="1" applyAlignment="1">
      <alignment horizontal="center" vertical="center" wrapText="1"/>
    </xf>
    <xf numFmtId="14" fontId="8" fillId="2" borderId="1" xfId="0" applyNumberFormat="1" applyFont="1" applyFill="1" applyBorder="1" applyAlignment="1" applyProtection="1">
      <alignment horizontal="center" vertical="center"/>
    </xf>
    <xf numFmtId="0" fontId="14" fillId="2" borderId="1" xfId="0" applyNumberFormat="1" applyFont="1" applyFill="1" applyBorder="1" applyAlignment="1" applyProtection="1">
      <alignment horizontal="center" vertical="center"/>
    </xf>
    <xf numFmtId="12" fontId="15" fillId="0" borderId="0" xfId="0" applyNumberFormat="1" applyFont="1" applyAlignment="1">
      <alignment horizontal="center" vertical="center"/>
    </xf>
    <xf numFmtId="12" fontId="15" fillId="2" borderId="1"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0" borderId="1" xfId="0" applyNumberFormat="1" applyFont="1" applyBorder="1" applyAlignment="1">
      <alignment horizontal="center" vertical="center" wrapText="1"/>
    </xf>
    <xf numFmtId="12" fontId="15" fillId="0" borderId="1"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3" fontId="15" fillId="0" borderId="6" xfId="0" applyNumberFormat="1" applyFont="1" applyBorder="1" applyAlignment="1">
      <alignment horizontal="center" vertical="center"/>
    </xf>
    <xf numFmtId="3" fontId="15" fillId="0" borderId="1" xfId="0" applyNumberFormat="1" applyFont="1" applyBorder="1" applyAlignment="1">
      <alignment horizontal="center" vertical="center"/>
    </xf>
    <xf numFmtId="3" fontId="3" fillId="0" borderId="0" xfId="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12" fontId="15" fillId="0" borderId="0" xfId="0" applyNumberFormat="1" applyFont="1" applyBorder="1" applyAlignment="1">
      <alignment horizontal="center" vertical="center" wrapText="1"/>
    </xf>
    <xf numFmtId="3" fontId="15" fillId="0" borderId="0" xfId="0" applyNumberFormat="1" applyFont="1" applyBorder="1" applyAlignment="1">
      <alignment horizontal="center" vertical="center"/>
    </xf>
    <xf numFmtId="0" fontId="15" fillId="0" borderId="0" xfId="0" applyNumberFormat="1" applyFont="1" applyBorder="1" applyAlignment="1">
      <alignment horizontal="center" vertical="center" wrapText="1"/>
    </xf>
    <xf numFmtId="170" fontId="14" fillId="0" borderId="1" xfId="0" applyNumberFormat="1" applyFont="1" applyBorder="1" applyAlignment="1">
      <alignment horizontal="center" vertical="center" wrapText="1"/>
    </xf>
    <xf numFmtId="170" fontId="14" fillId="0" borderId="13" xfId="0" applyNumberFormat="1" applyFont="1" applyBorder="1" applyAlignment="1">
      <alignment horizontal="center" vertical="center" wrapText="1"/>
    </xf>
    <xf numFmtId="49" fontId="4" fillId="0" borderId="0" xfId="0" applyNumberFormat="1" applyFont="1" applyFill="1" applyBorder="1" applyAlignment="1">
      <alignment horizontal="center" vertical="center" wrapText="1"/>
    </xf>
    <xf numFmtId="3" fontId="14" fillId="0" borderId="0" xfId="0" applyNumberFormat="1" applyFont="1" applyBorder="1" applyAlignment="1">
      <alignment horizontal="center" vertical="center" wrapText="1"/>
    </xf>
    <xf numFmtId="170" fontId="14" fillId="0" borderId="0" xfId="0" applyNumberFormat="1" applyFont="1" applyBorder="1" applyAlignment="1">
      <alignment horizontal="center" vertical="center" wrapText="1"/>
    </xf>
    <xf numFmtId="0" fontId="14" fillId="0" borderId="1" xfId="0" applyFont="1" applyFill="1" applyBorder="1"/>
    <xf numFmtId="0" fontId="14" fillId="0" borderId="0" xfId="0" applyFont="1" applyFill="1"/>
    <xf numFmtId="49" fontId="14" fillId="0" borderId="1" xfId="0" applyNumberFormat="1" applyFont="1" applyFill="1" applyBorder="1"/>
    <xf numFmtId="49" fontId="4" fillId="0" borderId="0" xfId="0" applyNumberFormat="1" applyFont="1" applyFill="1" applyAlignment="1">
      <alignment horizontal="center" vertical="top" wrapText="1"/>
    </xf>
    <xf numFmtId="167" fontId="8" fillId="0" borderId="1" xfId="2" applyNumberFormat="1" applyFont="1" applyFill="1" applyBorder="1" applyAlignment="1" applyProtection="1">
      <alignment horizontal="center" vertical="center"/>
    </xf>
    <xf numFmtId="4" fontId="15" fillId="0" borderId="1" xfId="0" applyNumberFormat="1" applyFont="1" applyBorder="1" applyAlignment="1">
      <alignment horizontal="center" vertical="center" wrapText="1"/>
    </xf>
    <xf numFmtId="170" fontId="15"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wrapText="1"/>
    </xf>
    <xf numFmtId="3" fontId="4" fillId="0" borderId="12" xfId="0" applyNumberFormat="1" applyFont="1" applyBorder="1" applyAlignment="1">
      <alignment horizontal="left" vertical="center" wrapText="1" indent="1"/>
    </xf>
    <xf numFmtId="4" fontId="4" fillId="0" borderId="12" xfId="0" applyNumberFormat="1" applyFont="1" applyBorder="1" applyAlignment="1">
      <alignment horizontal="center" vertical="center" wrapText="1"/>
    </xf>
    <xf numFmtId="3" fontId="21" fillId="0" borderId="2" xfId="0" applyNumberFormat="1" applyFont="1" applyBorder="1" applyAlignment="1">
      <alignment horizontal="center" vertical="center" wrapText="1"/>
    </xf>
    <xf numFmtId="3" fontId="21" fillId="0" borderId="3" xfId="0" applyNumberFormat="1" applyFont="1" applyBorder="1" applyAlignment="1">
      <alignment horizontal="center" vertical="center" wrapText="1"/>
    </xf>
    <xf numFmtId="3" fontId="21" fillId="0" borderId="4" xfId="0" applyNumberFormat="1" applyFont="1" applyBorder="1" applyAlignment="1">
      <alignment horizontal="center" vertical="center" wrapText="1"/>
    </xf>
    <xf numFmtId="168" fontId="4" fillId="0" borderId="3" xfId="0" applyNumberFormat="1" applyFont="1" applyBorder="1" applyAlignment="1">
      <alignment horizontal="center" vertical="center" wrapText="1"/>
    </xf>
    <xf numFmtId="168" fontId="4" fillId="0" borderId="4" xfId="0" applyNumberFormat="1" applyFont="1" applyBorder="1" applyAlignment="1">
      <alignment horizontal="center" vertical="center" wrapText="1"/>
    </xf>
    <xf numFmtId="3" fontId="3" fillId="0" borderId="11" xfId="0" applyNumberFormat="1" applyFont="1" applyBorder="1" applyAlignment="1">
      <alignment horizontal="center" vertical="center" wrapText="1"/>
    </xf>
    <xf numFmtId="0" fontId="19" fillId="0" borderId="2" xfId="0" applyFont="1" applyBorder="1" applyAlignment="1">
      <alignment horizontal="center"/>
    </xf>
    <xf numFmtId="0" fontId="19" fillId="0" borderId="12" xfId="0" applyFont="1" applyBorder="1" applyAlignment="1">
      <alignment horizontal="center"/>
    </xf>
    <xf numFmtId="3" fontId="3" fillId="0" borderId="3" xfId="0" applyNumberFormat="1" applyFont="1" applyBorder="1" applyAlignment="1">
      <alignment horizontal="center" vertical="center" wrapText="1"/>
    </xf>
    <xf numFmtId="3" fontId="4" fillId="6" borderId="2" xfId="0" applyNumberFormat="1" applyFont="1" applyFill="1" applyBorder="1" applyAlignment="1">
      <alignment horizontal="left" vertical="center" wrapText="1" indent="1"/>
    </xf>
    <xf numFmtId="3" fontId="4" fillId="6" borderId="2" xfId="0" applyNumberFormat="1" applyFont="1" applyFill="1" applyBorder="1" applyAlignment="1">
      <alignment horizontal="center" vertical="center" wrapText="1"/>
    </xf>
    <xf numFmtId="3" fontId="4" fillId="6" borderId="3" xfId="0" applyNumberFormat="1" applyFont="1" applyFill="1" applyBorder="1" applyAlignment="1">
      <alignment horizontal="left" vertical="center" wrapText="1" indent="1"/>
    </xf>
    <xf numFmtId="3" fontId="4" fillId="6" borderId="3" xfId="0" applyNumberFormat="1" applyFont="1" applyFill="1" applyBorder="1" applyAlignment="1">
      <alignment horizontal="center" vertical="center" wrapText="1"/>
    </xf>
    <xf numFmtId="3" fontId="4" fillId="6" borderId="4" xfId="0" applyNumberFormat="1" applyFont="1" applyFill="1" applyBorder="1" applyAlignment="1">
      <alignment horizontal="left" vertical="center" wrapText="1" indent="1"/>
    </xf>
    <xf numFmtId="3" fontId="4" fillId="6" borderId="4" xfId="0" applyNumberFormat="1" applyFont="1" applyFill="1" applyBorder="1" applyAlignment="1">
      <alignment horizontal="center" vertical="center" wrapText="1"/>
    </xf>
    <xf numFmtId="3" fontId="4" fillId="6" borderId="7" xfId="0" applyNumberFormat="1" applyFont="1" applyFill="1" applyBorder="1" applyAlignment="1">
      <alignment horizontal="left" vertical="center" wrapText="1" indent="1"/>
    </xf>
    <xf numFmtId="3" fontId="4" fillId="6" borderId="7" xfId="0" applyNumberFormat="1" applyFont="1" applyFill="1" applyBorder="1" applyAlignment="1">
      <alignment horizontal="center" vertical="center" wrapText="1"/>
    </xf>
    <xf numFmtId="3" fontId="3" fillId="0" borderId="0" xfId="0" applyNumberFormat="1" applyFont="1" applyAlignment="1">
      <alignment vertical="top" wrapText="1"/>
    </xf>
    <xf numFmtId="3" fontId="4" fillId="0" borderId="0" xfId="0" applyNumberFormat="1" applyFont="1" applyAlignment="1">
      <alignment horizontal="left" vertical="top"/>
    </xf>
    <xf numFmtId="3" fontId="14" fillId="0" borderId="0" xfId="0" applyNumberFormat="1" applyFont="1" applyFill="1" applyAlignment="1">
      <alignment horizontal="center"/>
    </xf>
    <xf numFmtId="0" fontId="4" fillId="0" borderId="1" xfId="0" applyFont="1" applyBorder="1" applyAlignment="1">
      <alignment horizontal="center" vertical="center"/>
    </xf>
    <xf numFmtId="17" fontId="4" fillId="0" borderId="1" xfId="0" applyNumberFormat="1" applyFont="1" applyFill="1" applyBorder="1" applyAlignment="1">
      <alignment horizontal="center" vertical="center" wrapText="1"/>
    </xf>
    <xf numFmtId="3" fontId="14" fillId="0" borderId="1" xfId="0" applyNumberFormat="1" applyFont="1" applyBorder="1" applyAlignment="1">
      <alignment horizontal="left" vertical="center" wrapText="1"/>
    </xf>
    <xf numFmtId="3" fontId="14" fillId="0" borderId="1" xfId="0" applyNumberFormat="1" applyFont="1" applyFill="1" applyBorder="1" applyAlignment="1">
      <alignment horizontal="left" vertical="center" wrapText="1"/>
    </xf>
    <xf numFmtId="0" fontId="8" fillId="0" borderId="1" xfId="0" applyNumberFormat="1" applyFont="1" applyFill="1" applyBorder="1" applyAlignment="1" applyProtection="1">
      <alignment horizontal="left" vertical="center" wrapText="1"/>
    </xf>
    <xf numFmtId="3" fontId="15" fillId="0" borderId="1" xfId="0" applyNumberFormat="1" applyFont="1" applyFill="1" applyBorder="1" applyAlignment="1">
      <alignment horizontal="left" vertical="center" wrapText="1"/>
    </xf>
    <xf numFmtId="0" fontId="9" fillId="0" borderId="1" xfId="0" applyFont="1" applyBorder="1" applyAlignment="1">
      <alignment horizontal="left" vertical="center" wrapText="1"/>
    </xf>
    <xf numFmtId="3" fontId="3" fillId="0" borderId="8" xfId="0" applyNumberFormat="1" applyFont="1" applyBorder="1" applyAlignment="1">
      <alignment horizontal="left" vertical="center" wrapText="1"/>
    </xf>
    <xf numFmtId="3" fontId="15"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169" fontId="15" fillId="2" borderId="1" xfId="0" applyNumberFormat="1" applyFont="1" applyFill="1" applyBorder="1" applyAlignment="1">
      <alignment horizontal="left" vertical="center" wrapText="1"/>
    </xf>
    <xf numFmtId="3" fontId="15" fillId="2" borderId="1" xfId="0" applyNumberFormat="1" applyFont="1" applyFill="1" applyBorder="1" applyAlignment="1">
      <alignment horizontal="left" vertical="center" wrapText="1"/>
    </xf>
    <xf numFmtId="0" fontId="8" fillId="2" borderId="1" xfId="0" applyNumberFormat="1" applyFont="1" applyFill="1" applyBorder="1" applyAlignment="1" applyProtection="1">
      <alignment horizontal="left" vertical="center" wrapText="1"/>
    </xf>
    <xf numFmtId="3" fontId="3" fillId="2" borderId="1" xfId="0" applyNumberFormat="1" applyFont="1" applyFill="1" applyBorder="1" applyAlignment="1">
      <alignment horizontal="left" vertical="center" wrapText="1"/>
    </xf>
    <xf numFmtId="0" fontId="15" fillId="0" borderId="0" xfId="0" applyFont="1" applyAlignment="1">
      <alignment horizontal="left" wrapText="1"/>
    </xf>
    <xf numFmtId="3" fontId="3" fillId="2" borderId="0" xfId="0" applyNumberFormat="1" applyFont="1" applyFill="1" applyBorder="1" applyAlignment="1">
      <alignment horizontal="left"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14" fontId="9" fillId="0" borderId="1" xfId="0" applyNumberFormat="1" applyFont="1" applyBorder="1" applyAlignment="1">
      <alignment horizontal="left" vertical="center"/>
    </xf>
    <xf numFmtId="0" fontId="3" fillId="0" borderId="1" xfId="0" applyFont="1" applyBorder="1" applyAlignment="1">
      <alignment horizontal="left"/>
    </xf>
    <xf numFmtId="0" fontId="22" fillId="2" borderId="0" xfId="0" applyFont="1" applyFill="1" applyAlignment="1">
      <alignment horizontal="left" vertical="center"/>
    </xf>
    <xf numFmtId="0" fontId="3" fillId="0" borderId="1" xfId="0" applyFont="1" applyBorder="1" applyAlignment="1">
      <alignment horizontal="left" wrapText="1"/>
    </xf>
    <xf numFmtId="0" fontId="15" fillId="0" borderId="0" xfId="0" applyFont="1" applyAlignment="1">
      <alignment horizontal="left"/>
    </xf>
    <xf numFmtId="0" fontId="14" fillId="0" borderId="1" xfId="0" applyFont="1" applyFill="1" applyBorder="1" applyAlignment="1">
      <alignment horizontal="left"/>
    </xf>
    <xf numFmtId="0" fontId="14" fillId="0" borderId="0" xfId="0" applyFont="1" applyAlignment="1">
      <alignment horizontal="center" vertical="center" wrapText="1"/>
    </xf>
    <xf numFmtId="0" fontId="14" fillId="0" borderId="0" xfId="0" applyFont="1" applyAlignment="1">
      <alignment horizontal="center" vertical="center"/>
    </xf>
    <xf numFmtId="3" fontId="3" fillId="0" borderId="14" xfId="0" applyNumberFormat="1" applyFont="1" applyBorder="1" applyAlignment="1">
      <alignment horizontal="left" vertical="center" wrapText="1" indent="9"/>
    </xf>
    <xf numFmtId="3" fontId="3" fillId="0" borderId="6" xfId="0" applyNumberFormat="1" applyFont="1" applyBorder="1" applyAlignment="1">
      <alignment horizontal="left" vertical="center" wrapText="1" indent="9"/>
    </xf>
    <xf numFmtId="3" fontId="3" fillId="0" borderId="1" xfId="0" applyNumberFormat="1"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4" fillId="0" borderId="0" xfId="0" applyNumberFormat="1" applyFont="1" applyFill="1" applyAlignment="1">
      <alignment horizontal="center" vertical="top" wrapText="1"/>
    </xf>
    <xf numFmtId="3" fontId="5" fillId="0" borderId="0" xfId="0" applyNumberFormat="1" applyFont="1" applyFill="1" applyAlignment="1">
      <alignment horizontal="left" vertical="center" wrapText="1"/>
    </xf>
    <xf numFmtId="0" fontId="14" fillId="0" borderId="0" xfId="0" applyFont="1" applyFill="1" applyAlignment="1">
      <alignment horizont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xf>
    <xf numFmtId="3" fontId="4" fillId="0" borderId="13"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13" xfId="0" applyNumberFormat="1" applyFont="1" applyBorder="1" applyAlignment="1">
      <alignment horizontal="left" vertical="center" wrapText="1" indent="1"/>
    </xf>
    <xf numFmtId="3" fontId="4" fillId="0" borderId="11" xfId="0" applyNumberFormat="1" applyFont="1" applyBorder="1" applyAlignment="1">
      <alignment horizontal="left" vertical="center" wrapText="1" indent="1"/>
    </xf>
    <xf numFmtId="3" fontId="4" fillId="0" borderId="8"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3" fontId="3" fillId="0" borderId="0" xfId="0" applyNumberFormat="1" applyFont="1" applyAlignment="1">
      <alignment horizontal="center" vertical="center" wrapText="1"/>
    </xf>
    <xf numFmtId="3" fontId="3" fillId="0" borderId="13" xfId="0" applyNumberFormat="1" applyFont="1" applyBorder="1" applyAlignment="1">
      <alignment horizontal="center" vertical="center" wrapText="1"/>
    </xf>
    <xf numFmtId="3" fontId="3" fillId="0" borderId="8" xfId="0" applyNumberFormat="1" applyFont="1" applyBorder="1" applyAlignment="1">
      <alignment horizontal="center" vertical="center" wrapText="1"/>
    </xf>
    <xf numFmtId="3" fontId="3" fillId="3"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3" fillId="7" borderId="0" xfId="0" applyNumberFormat="1" applyFont="1" applyFill="1" applyAlignment="1">
      <alignment horizontal="center" vertical="center" wrapText="1"/>
    </xf>
    <xf numFmtId="3" fontId="3" fillId="0" borderId="0" xfId="0" applyNumberFormat="1" applyFont="1" applyBorder="1" applyAlignment="1">
      <alignment horizontal="center" vertical="center" wrapText="1"/>
    </xf>
    <xf numFmtId="3" fontId="4" fillId="6" borderId="13" xfId="0" applyNumberFormat="1" applyFont="1" applyFill="1" applyBorder="1" applyAlignment="1">
      <alignment horizontal="center" vertical="center" wrapText="1"/>
    </xf>
    <xf numFmtId="3" fontId="4" fillId="6" borderId="11" xfId="0" applyNumberFormat="1" applyFont="1" applyFill="1" applyBorder="1" applyAlignment="1">
      <alignment horizontal="center" vertical="center" wrapText="1"/>
    </xf>
    <xf numFmtId="3" fontId="4" fillId="6" borderId="13" xfId="0" applyNumberFormat="1" applyFont="1" applyFill="1" applyBorder="1" applyAlignment="1">
      <alignment horizontal="left" vertical="center" wrapText="1" indent="1"/>
    </xf>
    <xf numFmtId="3" fontId="4" fillId="6" borderId="11" xfId="0" applyNumberFormat="1" applyFont="1" applyFill="1" applyBorder="1" applyAlignment="1">
      <alignment horizontal="left" vertical="center" wrapText="1" indent="1"/>
    </xf>
    <xf numFmtId="0" fontId="14" fillId="0" borderId="0" xfId="0" applyFont="1" applyAlignment="1">
      <alignment horizontal="center" wrapText="1"/>
    </xf>
    <xf numFmtId="3" fontId="1" fillId="0" borderId="0" xfId="0" applyNumberFormat="1" applyFont="1" applyAlignment="1">
      <alignment horizontal="center" vertical="center" wrapText="1"/>
    </xf>
    <xf numFmtId="3" fontId="1" fillId="0" borderId="13" xfId="0" applyNumberFormat="1" applyFont="1" applyBorder="1" applyAlignment="1">
      <alignment horizontal="center" vertical="center" wrapText="1"/>
    </xf>
    <xf numFmtId="3" fontId="1" fillId="0" borderId="8"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2" fillId="0" borderId="13"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3" fontId="2" fillId="0" borderId="13" xfId="0" applyNumberFormat="1" applyFont="1" applyBorder="1" applyAlignment="1">
      <alignment horizontal="left" vertical="center" wrapText="1" indent="1"/>
    </xf>
    <xf numFmtId="3" fontId="2" fillId="0" borderId="11" xfId="0" applyNumberFormat="1" applyFont="1" applyBorder="1" applyAlignment="1">
      <alignment horizontal="left" vertical="center" wrapText="1" indent="1"/>
    </xf>
    <xf numFmtId="3" fontId="2" fillId="0" borderId="8" xfId="0" applyNumberFormat="1" applyFont="1" applyBorder="1" applyAlignment="1">
      <alignment horizontal="left" vertical="center" wrapText="1" indent="1"/>
    </xf>
    <xf numFmtId="3" fontId="8" fillId="0" borderId="17" xfId="2" applyNumberFormat="1" applyFont="1" applyFill="1" applyBorder="1" applyAlignment="1" applyProtection="1">
      <alignment horizontal="center" vertical="center" wrapText="1"/>
    </xf>
    <xf numFmtId="3" fontId="8" fillId="0" borderId="10" xfId="2" applyNumberFormat="1" applyFont="1" applyFill="1" applyBorder="1" applyAlignment="1" applyProtection="1">
      <alignment horizontal="center" vertical="center" wrapText="1"/>
    </xf>
    <xf numFmtId="3" fontId="15" fillId="0" borderId="1" xfId="0" applyNumberFormat="1" applyFont="1" applyBorder="1" applyAlignment="1">
      <alignment horizontal="center" vertical="center" wrapText="1"/>
    </xf>
    <xf numFmtId="0" fontId="8" fillId="0" borderId="13" xfId="0" applyFont="1" applyBorder="1" applyAlignment="1">
      <alignment horizontal="center" vertical="center"/>
    </xf>
    <xf numFmtId="0" fontId="8" fillId="0" borderId="8" xfId="0" applyFont="1" applyBorder="1" applyAlignment="1">
      <alignment horizontal="center" vertical="center"/>
    </xf>
    <xf numFmtId="3" fontId="4" fillId="0" borderId="16"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13"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14"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3" fontId="3" fillId="0" borderId="6" xfId="0" applyNumberFormat="1" applyFont="1" applyBorder="1" applyAlignment="1">
      <alignment horizontal="center" vertical="center" wrapText="1"/>
    </xf>
    <xf numFmtId="3" fontId="4" fillId="0" borderId="0" xfId="0" applyNumberFormat="1" applyFont="1" applyFill="1" applyAlignment="1">
      <alignment horizontal="center" vertical="center" wrapText="1"/>
    </xf>
    <xf numFmtId="170" fontId="14" fillId="0" borderId="13" xfId="0" applyNumberFormat="1" applyFont="1" applyBorder="1" applyAlignment="1">
      <alignment horizontal="center" vertical="center" wrapText="1"/>
    </xf>
    <xf numFmtId="170" fontId="14" fillId="0" borderId="11" xfId="0" applyNumberFormat="1" applyFont="1" applyBorder="1" applyAlignment="1">
      <alignment horizontal="center" vertical="center" wrapText="1"/>
    </xf>
    <xf numFmtId="170" fontId="14" fillId="0" borderId="8" xfId="0" applyNumberFormat="1" applyFont="1" applyBorder="1" applyAlignment="1">
      <alignment horizontal="center" vertical="center" wrapText="1"/>
    </xf>
    <xf numFmtId="3" fontId="3" fillId="0" borderId="13" xfId="0" applyNumberFormat="1" applyFont="1" applyFill="1" applyBorder="1" applyAlignment="1">
      <alignment horizontal="left" vertical="center" wrapText="1"/>
    </xf>
    <xf numFmtId="3" fontId="3" fillId="0" borderId="8" xfId="0" applyNumberFormat="1" applyFont="1" applyFill="1" applyBorder="1" applyAlignment="1">
      <alignment horizontal="left" vertical="center" wrapText="1"/>
    </xf>
    <xf numFmtId="3" fontId="14" fillId="0" borderId="13" xfId="0" applyNumberFormat="1" applyFont="1" applyBorder="1" applyAlignment="1">
      <alignment horizontal="center" vertical="center" wrapText="1"/>
    </xf>
    <xf numFmtId="3" fontId="14" fillId="0" borderId="8" xfId="0" applyNumberFormat="1" applyFont="1" applyBorder="1" applyAlignment="1">
      <alignment horizontal="center" vertical="center" wrapText="1"/>
    </xf>
    <xf numFmtId="0" fontId="15" fillId="0" borderId="13"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0" fontId="15" fillId="0" borderId="11" xfId="0" applyNumberFormat="1" applyFont="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1" xfId="0" applyNumberFormat="1" applyFont="1" applyFill="1" applyBorder="1" applyAlignment="1">
      <alignment horizontal="center" vertical="center" wrapText="1"/>
    </xf>
    <xf numFmtId="0" fontId="15" fillId="2" borderId="8" xfId="0" applyNumberFormat="1" applyFont="1" applyFill="1" applyBorder="1" applyAlignment="1">
      <alignment horizontal="center" vertical="center" wrapText="1"/>
    </xf>
    <xf numFmtId="37" fontId="15" fillId="2" borderId="13" xfId="0" applyNumberFormat="1" applyFont="1" applyFill="1" applyBorder="1" applyAlignment="1">
      <alignment horizontal="center" vertical="center" wrapText="1"/>
    </xf>
    <xf numFmtId="37" fontId="15" fillId="2" borderId="11" xfId="0" applyNumberFormat="1" applyFont="1" applyFill="1" applyBorder="1" applyAlignment="1">
      <alignment horizontal="center" vertical="center" wrapText="1"/>
    </xf>
    <xf numFmtId="37" fontId="15" fillId="2" borderId="8" xfId="0" applyNumberFormat="1" applyFont="1" applyFill="1" applyBorder="1" applyAlignment="1">
      <alignment horizontal="center" vertical="center" wrapText="1"/>
    </xf>
    <xf numFmtId="0" fontId="14" fillId="2" borderId="13" xfId="0" applyNumberFormat="1" applyFont="1" applyFill="1" applyBorder="1" applyAlignment="1" applyProtection="1">
      <alignment horizontal="center" vertical="center"/>
    </xf>
    <xf numFmtId="0" fontId="14" fillId="2" borderId="11" xfId="0" applyNumberFormat="1" applyFont="1" applyFill="1" applyBorder="1" applyAlignment="1" applyProtection="1">
      <alignment horizontal="center" vertical="center"/>
    </xf>
    <xf numFmtId="0" fontId="14" fillId="2" borderId="8" xfId="0" applyNumberFormat="1" applyFont="1" applyFill="1" applyBorder="1" applyAlignment="1" applyProtection="1">
      <alignment horizontal="center" vertical="center"/>
    </xf>
    <xf numFmtId="3" fontId="4" fillId="2" borderId="13" xfId="0" applyNumberFormat="1" applyFont="1" applyFill="1" applyBorder="1" applyAlignment="1">
      <alignment horizontal="center" vertical="center" wrapText="1"/>
    </xf>
    <xf numFmtId="3" fontId="4" fillId="2" borderId="11"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14" fontId="8" fillId="2" borderId="13" xfId="0" applyNumberFormat="1" applyFont="1" applyFill="1" applyBorder="1" applyAlignment="1" applyProtection="1">
      <alignment horizontal="center" vertical="center"/>
    </xf>
    <xf numFmtId="14" fontId="8" fillId="2" borderId="11" xfId="0" applyNumberFormat="1" applyFont="1" applyFill="1" applyBorder="1" applyAlignment="1" applyProtection="1">
      <alignment horizontal="center" vertical="center"/>
    </xf>
    <xf numFmtId="14" fontId="8" fillId="2" borderId="8" xfId="0" applyNumberFormat="1" applyFont="1" applyFill="1" applyBorder="1" applyAlignment="1" applyProtection="1">
      <alignment horizontal="center" vertical="center"/>
    </xf>
    <xf numFmtId="0" fontId="15" fillId="2" borderId="13"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8" fillId="2" borderId="13" xfId="0" applyNumberFormat="1" applyFont="1" applyFill="1" applyBorder="1" applyAlignment="1" applyProtection="1">
      <alignment horizontal="left" vertical="center" wrapText="1"/>
    </xf>
    <xf numFmtId="0" fontId="8" fillId="2" borderId="11" xfId="0" applyNumberFormat="1" applyFont="1" applyFill="1" applyBorder="1" applyAlignment="1" applyProtection="1">
      <alignment horizontal="left" vertical="center" wrapText="1"/>
    </xf>
    <xf numFmtId="0" fontId="8" fillId="2" borderId="8" xfId="0" applyNumberFormat="1" applyFont="1" applyFill="1" applyBorder="1" applyAlignment="1" applyProtection="1">
      <alignment horizontal="left" vertical="center" wrapText="1"/>
    </xf>
    <xf numFmtId="0" fontId="15" fillId="2" borderId="13"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8" xfId="0" applyFont="1" applyFill="1" applyBorder="1" applyAlignment="1">
      <alignment horizontal="left" vertical="center" wrapText="1"/>
    </xf>
    <xf numFmtId="3" fontId="3" fillId="2" borderId="13"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3" fontId="3" fillId="2" borderId="13" xfId="0" applyNumberFormat="1" applyFont="1" applyFill="1" applyBorder="1" applyAlignment="1">
      <alignment horizontal="left" vertical="center" wrapText="1"/>
    </xf>
    <xf numFmtId="3" fontId="3" fillId="2" borderId="8" xfId="0" applyNumberFormat="1" applyFont="1" applyFill="1" applyBorder="1" applyAlignment="1">
      <alignment horizontal="left" vertical="center" wrapText="1"/>
    </xf>
    <xf numFmtId="3" fontId="3" fillId="0" borderId="14" xfId="0" applyNumberFormat="1" applyFont="1" applyFill="1" applyBorder="1" applyAlignment="1">
      <alignment horizontal="left" vertical="center" wrapText="1" indent="6"/>
    </xf>
    <xf numFmtId="3" fontId="3" fillId="0" borderId="15" xfId="0" applyNumberFormat="1" applyFont="1" applyFill="1" applyBorder="1" applyAlignment="1">
      <alignment horizontal="left" vertical="center" wrapText="1" indent="6"/>
    </xf>
    <xf numFmtId="3" fontId="3" fillId="0" borderId="6" xfId="0" applyNumberFormat="1" applyFont="1" applyFill="1" applyBorder="1" applyAlignment="1">
      <alignment horizontal="left" vertical="center" wrapText="1" indent="6"/>
    </xf>
    <xf numFmtId="3" fontId="3" fillId="2" borderId="14"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3" fontId="4" fillId="0" borderId="13" xfId="0" applyNumberFormat="1" applyFont="1" applyBorder="1" applyAlignment="1">
      <alignment horizontal="left" vertical="center" wrapText="1"/>
    </xf>
    <xf numFmtId="3" fontId="4" fillId="0" borderId="8" xfId="0" applyNumberFormat="1" applyFont="1" applyBorder="1" applyAlignment="1">
      <alignment horizontal="left" vertical="center" wrapText="1"/>
    </xf>
    <xf numFmtId="3" fontId="14" fillId="0" borderId="1"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1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3" fontId="3" fillId="9" borderId="0" xfId="0" applyNumberFormat="1" applyFont="1" applyFill="1" applyAlignment="1">
      <alignment horizontal="center" vertical="center" wrapText="1"/>
    </xf>
    <xf numFmtId="3" fontId="4" fillId="0" borderId="0" xfId="0" applyNumberFormat="1" applyFont="1" applyFill="1" applyAlignment="1">
      <alignment horizontal="left" vertical="center" wrapText="1"/>
    </xf>
    <xf numFmtId="3" fontId="4" fillId="3" borderId="0" xfId="0" applyNumberFormat="1" applyFont="1" applyFill="1" applyAlignment="1">
      <alignment horizontal="center" vertical="center" wrapText="1"/>
    </xf>
    <xf numFmtId="3" fontId="4" fillId="0" borderId="13" xfId="0" applyNumberFormat="1" applyFont="1" applyFill="1" applyBorder="1" applyAlignment="1">
      <alignment horizontal="center" vertical="center" wrapText="1"/>
    </xf>
    <xf numFmtId="3" fontId="4" fillId="0" borderId="8" xfId="0" applyNumberFormat="1" applyFont="1" applyFill="1" applyBorder="1" applyAlignment="1">
      <alignment horizontal="center" vertical="center" wrapText="1"/>
    </xf>
    <xf numFmtId="3" fontId="3" fillId="0" borderId="18" xfId="0" applyNumberFormat="1" applyFont="1" applyBorder="1" applyAlignment="1">
      <alignment horizontal="center" vertical="center" wrapText="1"/>
    </xf>
    <xf numFmtId="3" fontId="3" fillId="8" borderId="0" xfId="0" applyNumberFormat="1" applyFont="1" applyFill="1" applyAlignment="1">
      <alignment horizontal="center" vertical="center" wrapText="1"/>
    </xf>
    <xf numFmtId="3" fontId="4" fillId="0" borderId="13" xfId="0" applyNumberFormat="1" applyFont="1" applyFill="1" applyBorder="1" applyAlignment="1">
      <alignment horizontal="left" vertical="center" wrapText="1"/>
    </xf>
    <xf numFmtId="3" fontId="4" fillId="0" borderId="8" xfId="0" applyNumberFormat="1" applyFont="1" applyFill="1" applyBorder="1" applyAlignment="1">
      <alignment horizontal="left" vertical="center" wrapText="1"/>
    </xf>
    <xf numFmtId="3" fontId="14"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4" xfId="0" applyNumberFormat="1" applyFont="1" applyFill="1" applyBorder="1" applyAlignment="1">
      <alignment horizontal="left" vertical="center" wrapText="1" indent="7"/>
    </xf>
    <xf numFmtId="3" fontId="3" fillId="0" borderId="15" xfId="0" applyNumberFormat="1" applyFont="1" applyFill="1" applyBorder="1" applyAlignment="1">
      <alignment horizontal="left" vertical="center" wrapText="1" indent="7"/>
    </xf>
    <xf numFmtId="3" fontId="3" fillId="0" borderId="6" xfId="0" applyNumberFormat="1" applyFont="1" applyFill="1" applyBorder="1" applyAlignment="1">
      <alignment horizontal="left" vertical="center" wrapText="1" indent="7"/>
    </xf>
    <xf numFmtId="3" fontId="3" fillId="0" borderId="14"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14" fontId="9"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172" fontId="9" fillId="0" borderId="1" xfId="2" applyNumberFormat="1" applyFont="1" applyFill="1" applyBorder="1" applyAlignment="1" applyProtection="1">
      <alignment horizontal="center" vertical="center"/>
    </xf>
    <xf numFmtId="0" fontId="9" fillId="0" borderId="1" xfId="0" applyFont="1" applyBorder="1" applyAlignment="1">
      <alignment horizontal="left" vertical="center" wrapText="1"/>
    </xf>
    <xf numFmtId="0" fontId="15" fillId="0" borderId="1" xfId="0" applyFont="1" applyBorder="1" applyAlignment="1">
      <alignment horizontal="center" vertical="center"/>
    </xf>
    <xf numFmtId="3" fontId="3" fillId="0" borderId="1" xfId="0" applyNumberFormat="1" applyFont="1" applyFill="1" applyBorder="1" applyAlignment="1">
      <alignment horizontal="left" vertical="center" wrapText="1"/>
    </xf>
    <xf numFmtId="3" fontId="4" fillId="0" borderId="14" xfId="0" applyNumberFormat="1" applyFont="1" applyFill="1" applyBorder="1" applyAlignment="1">
      <alignment horizontal="center" vertical="top" wrapText="1"/>
    </xf>
    <xf numFmtId="3" fontId="4" fillId="0" borderId="1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14" xfId="0" applyNumberFormat="1" applyFont="1" applyFill="1" applyBorder="1" applyAlignment="1">
      <alignment horizontal="center" vertical="center" wrapText="1"/>
    </xf>
    <xf numFmtId="3" fontId="4" fillId="0" borderId="15" xfId="0" applyNumberFormat="1" applyFont="1" applyFill="1" applyBorder="1" applyAlignment="1">
      <alignment horizontal="center" vertical="center" wrapText="1"/>
    </xf>
    <xf numFmtId="3" fontId="4" fillId="0" borderId="6" xfId="0"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3" fontId="3" fillId="0" borderId="1" xfId="0" applyNumberFormat="1" applyFont="1" applyBorder="1" applyAlignment="1">
      <alignment horizontal="left" vertical="center" wrapText="1"/>
    </xf>
    <xf numFmtId="1" fontId="3" fillId="0" borderId="1" xfId="0" applyNumberFormat="1" applyFont="1" applyBorder="1" applyAlignment="1">
      <alignment horizontal="center" vertical="center" wrapText="1"/>
    </xf>
    <xf numFmtId="3" fontId="4" fillId="0" borderId="11" xfId="0" applyNumberFormat="1" applyFont="1" applyFill="1" applyBorder="1" applyAlignment="1">
      <alignment horizontal="left" vertical="center" wrapText="1"/>
    </xf>
    <xf numFmtId="3" fontId="5" fillId="0" borderId="0" xfId="0" applyNumberFormat="1" applyFont="1" applyFill="1" applyAlignment="1">
      <alignment horizontal="center" vertical="center" wrapText="1"/>
    </xf>
    <xf numFmtId="49" fontId="4"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14" fontId="8" fillId="0" borderId="13" xfId="0" applyNumberFormat="1" applyFont="1" applyBorder="1" applyAlignment="1">
      <alignment horizontal="center" vertical="center" wrapText="1"/>
    </xf>
    <xf numFmtId="14" fontId="8" fillId="0" borderId="11" xfId="0" applyNumberFormat="1" applyFont="1" applyBorder="1" applyAlignment="1">
      <alignment horizontal="center" vertical="center" wrapText="1"/>
    </xf>
    <xf numFmtId="14" fontId="8" fillId="0" borderId="8" xfId="0" applyNumberFormat="1" applyFont="1" applyBorder="1" applyAlignment="1">
      <alignment horizontal="center" vertical="center" wrapText="1"/>
    </xf>
    <xf numFmtId="3" fontId="4" fillId="0" borderId="11"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3" fontId="10" fillId="0" borderId="0" xfId="0" applyNumberFormat="1" applyFont="1" applyFill="1" applyAlignment="1">
      <alignment horizontal="left" vertical="center" wrapText="1"/>
    </xf>
    <xf numFmtId="0" fontId="3" fillId="5" borderId="13" xfId="0" applyFont="1" applyFill="1" applyBorder="1" applyAlignment="1">
      <alignment horizontal="center" vertical="center" wrapText="1"/>
    </xf>
    <xf numFmtId="0" fontId="3" fillId="5" borderId="8" xfId="0" applyFont="1" applyFill="1" applyBorder="1" applyAlignment="1">
      <alignment horizontal="center" vertical="center" wrapText="1"/>
    </xf>
    <xf numFmtId="3" fontId="5" fillId="0" borderId="0" xfId="0" applyNumberFormat="1" applyFont="1" applyFill="1" applyAlignment="1">
      <alignment horizontal="left" vertical="top" wrapText="1"/>
    </xf>
    <xf numFmtId="0" fontId="14" fillId="0" borderId="0" xfId="0" applyFont="1" applyAlignment="1">
      <alignment horizontal="center"/>
    </xf>
    <xf numFmtId="0" fontId="15" fillId="0" borderId="0" xfId="0" applyFont="1" applyAlignment="1">
      <alignment horizontal="center" vertical="center" wrapText="1"/>
    </xf>
    <xf numFmtId="0" fontId="3" fillId="5" borderId="14" xfId="0" applyFont="1" applyFill="1" applyBorder="1" applyAlignment="1">
      <alignment horizontal="center" vertical="center" wrapText="1"/>
    </xf>
    <xf numFmtId="0" fontId="3" fillId="5" borderId="6" xfId="0" applyFont="1" applyFill="1" applyBorder="1" applyAlignment="1">
      <alignment horizontal="center" vertical="center" wrapText="1"/>
    </xf>
    <xf numFmtId="3" fontId="15" fillId="0" borderId="0" xfId="0" applyNumberFormat="1" applyFont="1" applyAlignment="1">
      <alignment horizontal="center" vertical="top" wrapText="1"/>
    </xf>
    <xf numFmtId="0" fontId="15" fillId="0" borderId="13" xfId="0" applyFont="1" applyBorder="1" applyAlignment="1">
      <alignment horizontal="center" vertical="center" wrapText="1"/>
    </xf>
    <xf numFmtId="0" fontId="15" fillId="0" borderId="8" xfId="0" applyFont="1" applyBorder="1" applyAlignment="1">
      <alignment horizontal="center" vertical="center" wrapText="1"/>
    </xf>
    <xf numFmtId="0" fontId="14" fillId="0" borderId="0" xfId="0" applyFont="1" applyAlignment="1">
      <alignment horizontal="center" vertical="top"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6" xfId="0" applyFont="1" applyBorder="1" applyAlignment="1">
      <alignment horizontal="center" vertical="center" wrapText="1"/>
    </xf>
    <xf numFmtId="0" fontId="23" fillId="0" borderId="0" xfId="0" applyFont="1" applyAlignment="1">
      <alignment horizontal="left" vertical="top" wrapText="1"/>
    </xf>
    <xf numFmtId="0" fontId="3" fillId="0" borderId="0" xfId="1" applyFont="1" applyFill="1" applyBorder="1" applyAlignment="1">
      <alignment horizontal="center" vertical="center" wrapText="1"/>
    </xf>
    <xf numFmtId="0" fontId="3" fillId="0" borderId="1" xfId="1" applyFont="1" applyFill="1" applyBorder="1" applyAlignment="1">
      <alignment horizontal="center" vertical="center" wrapText="1"/>
    </xf>
    <xf numFmtId="3" fontId="3" fillId="0" borderId="0" xfId="0" applyNumberFormat="1" applyFont="1" applyAlignment="1">
      <alignment horizontal="center" vertical="top" wrapText="1"/>
    </xf>
    <xf numFmtId="3" fontId="3" fillId="0" borderId="17"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3" fillId="0" borderId="20"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0" fontId="23" fillId="0" borderId="0" xfId="0" applyFont="1" applyAlignment="1">
      <alignment horizontal="left" vertical="top" indent="1"/>
    </xf>
    <xf numFmtId="3" fontId="15" fillId="0" borderId="13" xfId="0" applyNumberFormat="1" applyFont="1" applyBorder="1" applyAlignment="1">
      <alignment horizontal="center" vertical="center" wrapText="1"/>
    </xf>
    <xf numFmtId="3" fontId="15" fillId="0" borderId="8" xfId="0" applyNumberFormat="1" applyFont="1" applyBorder="1" applyAlignment="1">
      <alignment horizontal="center" vertical="center" wrapText="1"/>
    </xf>
    <xf numFmtId="3" fontId="14" fillId="0" borderId="0" xfId="0" applyNumberFormat="1" applyFont="1" applyAlignment="1">
      <alignment horizontal="center" vertical="top" wrapText="1"/>
    </xf>
    <xf numFmtId="3" fontId="15" fillId="0" borderId="14" xfId="0" applyNumberFormat="1" applyFont="1" applyBorder="1" applyAlignment="1">
      <alignment horizontal="center" vertical="center" wrapText="1"/>
    </xf>
    <xf numFmtId="3" fontId="15" fillId="0" borderId="6" xfId="0" applyNumberFormat="1" applyFont="1" applyBorder="1" applyAlignment="1">
      <alignment horizontal="center" vertical="center" wrapText="1"/>
    </xf>
    <xf numFmtId="0" fontId="24" fillId="0" borderId="0" xfId="0" applyFont="1" applyAlignment="1">
      <alignment horizontal="center" vertical="center" wrapText="1"/>
    </xf>
  </cellXfs>
  <cellStyles count="3">
    <cellStyle name="Обычный" xfId="0" builtinId="0"/>
    <cellStyle name="Обычный_2012 йил иш режаси" xfId="1"/>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6</xdr:col>
      <xdr:colOff>0</xdr:colOff>
      <xdr:row>0</xdr:row>
      <xdr:rowOff>0</xdr:rowOff>
    </xdr:from>
    <xdr:ext cx="3070653" cy="952500"/>
    <xdr:sp macro="" textlink="">
      <xdr:nvSpPr>
        <xdr:cNvPr id="2" name="Текст 3"/>
        <xdr:cNvSpPr txBox="1">
          <a:spLocks noChangeArrowheads="1"/>
        </xdr:cNvSpPr>
      </xdr:nvSpPr>
      <xdr:spPr bwMode="auto">
        <a:xfrm>
          <a:off x="10856844"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2</xdr:col>
      <xdr:colOff>219075</xdr:colOff>
      <xdr:row>0</xdr:row>
      <xdr:rowOff>0</xdr:rowOff>
    </xdr:from>
    <xdr:ext cx="3070653" cy="952500"/>
    <xdr:sp macro="" textlink="">
      <xdr:nvSpPr>
        <xdr:cNvPr id="2" name="Текст 3"/>
        <xdr:cNvSpPr txBox="1">
          <a:spLocks noChangeArrowheads="1"/>
        </xdr:cNvSpPr>
      </xdr:nvSpPr>
      <xdr:spPr bwMode="auto">
        <a:xfrm>
          <a:off x="465772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r>
            <a:rPr lang="ru-RU" sz="1100" b="0">
              <a:effectLst/>
              <a:latin typeface="Times New Roman" panose="02020603050405020304" pitchFamily="18" charset="0"/>
              <a:ea typeface="+mn-ea"/>
              <a:cs typeface="Times New Roman" panose="02020603050405020304" pitchFamily="18" charset="0"/>
            </a:rPr>
            <a:t>Бюджет жараёнининг очиқлигини таъминлаш </a:t>
          </a:r>
        </a:p>
        <a:p>
          <a:pPr algn="ctr" rtl="0"/>
          <a:r>
            <a:rPr lang="ru-RU" sz="1100" b="0">
              <a:effectLst/>
              <a:latin typeface="Times New Roman" panose="02020603050405020304" pitchFamily="18" charset="0"/>
              <a:ea typeface="+mn-ea"/>
              <a:cs typeface="Times New Roman" panose="02020603050405020304" pitchFamily="18" charset="0"/>
            </a:rPr>
            <a:t>мақсадида расмий веб-сайтларда маълумотларни </a:t>
          </a:r>
        </a:p>
        <a:p>
          <a:pPr algn="ctr" rtl="0"/>
          <a:r>
            <a:rPr lang="ru-RU" sz="1100" b="0">
              <a:effectLst/>
              <a:latin typeface="Times New Roman" panose="02020603050405020304" pitchFamily="18" charset="0"/>
              <a:ea typeface="+mn-ea"/>
              <a:cs typeface="Times New Roman" panose="02020603050405020304" pitchFamily="18" charset="0"/>
            </a:rPr>
            <a:t>жойлаштириш тартиби тўғрисида</a:t>
          </a:r>
          <a:br>
            <a:rPr lang="ru-RU" sz="1100" b="0">
              <a:effectLst/>
              <a:latin typeface="Times New Roman" panose="02020603050405020304" pitchFamily="18" charset="0"/>
              <a:ea typeface="+mn-ea"/>
              <a:cs typeface="Times New Roman" panose="02020603050405020304" pitchFamily="18" charset="0"/>
            </a:rPr>
          </a:br>
          <a:r>
            <a:rPr lang="ru-RU" sz="1100" b="0">
              <a:effectLst/>
              <a:latin typeface="Times New Roman" panose="02020603050405020304" pitchFamily="18" charset="0"/>
              <a:ea typeface="+mn-ea"/>
              <a:cs typeface="Times New Roman" panose="02020603050405020304" pitchFamily="18" charset="0"/>
            </a:rPr>
            <a:t>низомга</a:t>
          </a:r>
        </a:p>
        <a:p>
          <a:pPr algn="ctr" rtl="0"/>
          <a:r>
            <a:rPr lang="ru-RU" sz="1200" b="0" i="0" baseline="0">
              <a:solidFill>
                <a:srgbClr val="FF0000"/>
              </a:solidFill>
              <a:effectLst/>
              <a:latin typeface="Times New Roman" panose="02020603050405020304" pitchFamily="18" charset="0"/>
              <a:ea typeface="+mn-ea"/>
              <a:cs typeface="Times New Roman" panose="02020603050405020304" pitchFamily="18" charset="0"/>
            </a:rPr>
            <a:t>10-илова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314325</xdr:colOff>
      <xdr:row>0</xdr:row>
      <xdr:rowOff>0</xdr:rowOff>
    </xdr:from>
    <xdr:ext cx="3070653" cy="952500"/>
    <xdr:sp macro="" textlink="">
      <xdr:nvSpPr>
        <xdr:cNvPr id="2" name="Текст 3"/>
        <xdr:cNvSpPr txBox="1">
          <a:spLocks noChangeArrowheads="1"/>
        </xdr:cNvSpPr>
      </xdr:nvSpPr>
      <xdr:spPr bwMode="auto">
        <a:xfrm>
          <a:off x="1065847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47625</xdr:colOff>
      <xdr:row>0</xdr:row>
      <xdr:rowOff>0</xdr:rowOff>
    </xdr:from>
    <xdr:ext cx="3070653" cy="952500"/>
    <xdr:sp macro="" textlink="">
      <xdr:nvSpPr>
        <xdr:cNvPr id="2" name="Текст 3"/>
        <xdr:cNvSpPr txBox="1">
          <a:spLocks noChangeArrowheads="1"/>
        </xdr:cNvSpPr>
      </xdr:nvSpPr>
      <xdr:spPr bwMode="auto">
        <a:xfrm>
          <a:off x="12544425"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276225</xdr:colOff>
      <xdr:row>0</xdr:row>
      <xdr:rowOff>0</xdr:rowOff>
    </xdr:from>
    <xdr:ext cx="3070653" cy="952500"/>
    <xdr:sp macro="" textlink="">
      <xdr:nvSpPr>
        <xdr:cNvPr id="2" name="Текст 3"/>
        <xdr:cNvSpPr txBox="1">
          <a:spLocks noChangeArrowheads="1"/>
        </xdr:cNvSpPr>
      </xdr:nvSpPr>
      <xdr:spPr bwMode="auto">
        <a:xfrm>
          <a:off x="8896350"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0</xdr:colOff>
      <xdr:row>0</xdr:row>
      <xdr:rowOff>76200</xdr:rowOff>
    </xdr:from>
    <xdr:ext cx="3070653" cy="952500"/>
    <xdr:sp macro="" textlink="">
      <xdr:nvSpPr>
        <xdr:cNvPr id="2" name="Текст 3"/>
        <xdr:cNvSpPr txBox="1">
          <a:spLocks noChangeArrowheads="1"/>
        </xdr:cNvSpPr>
      </xdr:nvSpPr>
      <xdr:spPr bwMode="auto">
        <a:xfrm>
          <a:off x="11553825" y="7620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396323</xdr:colOff>
      <xdr:row>0</xdr:row>
      <xdr:rowOff>0</xdr:rowOff>
    </xdr:from>
    <xdr:ext cx="3070653" cy="952500"/>
    <xdr:sp macro="" textlink="">
      <xdr:nvSpPr>
        <xdr:cNvPr id="2" name="Текст 3"/>
        <xdr:cNvSpPr txBox="1">
          <a:spLocks noChangeArrowheads="1"/>
        </xdr:cNvSpPr>
      </xdr:nvSpPr>
      <xdr:spPr bwMode="auto">
        <a:xfrm>
          <a:off x="95983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354910</xdr:colOff>
      <xdr:row>0</xdr:row>
      <xdr:rowOff>0</xdr:rowOff>
    </xdr:from>
    <xdr:ext cx="3070653" cy="952500"/>
    <xdr:sp macro="" textlink="">
      <xdr:nvSpPr>
        <xdr:cNvPr id="2" name="Текст 3"/>
        <xdr:cNvSpPr txBox="1">
          <a:spLocks noChangeArrowheads="1"/>
        </xdr:cNvSpPr>
      </xdr:nvSpPr>
      <xdr:spPr bwMode="auto">
        <a:xfrm>
          <a:off x="101698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248769</xdr:colOff>
      <xdr:row>1</xdr:row>
      <xdr:rowOff>0</xdr:rowOff>
    </xdr:from>
    <xdr:ext cx="3070653" cy="952500"/>
    <xdr:sp macro="" textlink="">
      <xdr:nvSpPr>
        <xdr:cNvPr id="2" name="Текст 3"/>
        <xdr:cNvSpPr txBox="1">
          <a:spLocks noChangeArrowheads="1"/>
        </xdr:cNvSpPr>
      </xdr:nvSpPr>
      <xdr:spPr bwMode="auto">
        <a:xfrm>
          <a:off x="9983319" y="32385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378278</xdr:colOff>
      <xdr:row>0</xdr:row>
      <xdr:rowOff>190500</xdr:rowOff>
    </xdr:from>
    <xdr:ext cx="3070653" cy="952500"/>
    <xdr:sp macro="" textlink="">
      <xdr:nvSpPr>
        <xdr:cNvPr id="2" name="Текст 3"/>
        <xdr:cNvSpPr txBox="1">
          <a:spLocks noChangeArrowheads="1"/>
        </xdr:cNvSpPr>
      </xdr:nvSpPr>
      <xdr:spPr bwMode="auto">
        <a:xfrm>
          <a:off x="15414171" y="19050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xolboyev/Desktop/&#1061;&#1072;&#1088;%20&#1095;&#1086;&#1088;&#1072;&#1082;&#1076;&#1072;%20&#1090;&#1086;&#1087;&#1096;&#1080;&#1088;&#1080;&#1083;&#1080;&#1096;&#1080;%20&#1091;&#1095;&#1091;&#1085;%20&#1079;&#1072;&#1088;&#1091;&#1088;%20&#1078;&#1072;&#1076;&#1074;&#1072;&#1083;&#1083;&#1072;&#1088;/12.%20&#1060;&#1080;&#1083;&#1072;&#1088;&#1084;&#1086;&#1085;&#1080;&#1103;_2_&#1095;&#1086;&#1088;&#1072;&#1082;_&#1061;&#1072;&#1088;&#1080;&#1076;&#1083;&#1072;&#1088;_01_07_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илова"/>
      <sheetName val="2-илова"/>
      <sheetName val="3-илова"/>
      <sheetName val="4-илова "/>
      <sheetName val="5-илова"/>
      <sheetName val="6-илова "/>
      <sheetName val="7-илова"/>
      <sheetName val="8-илова "/>
      <sheetName val="9 илова"/>
      <sheetName val="10 илова "/>
      <sheetName val="11 илова"/>
      <sheetName val="12 илова"/>
      <sheetName val="13 илова"/>
      <sheetName val="14-илова "/>
      <sheetName val="15-илова"/>
      <sheetName val="ГТК"/>
    </sheetNames>
    <sheetDataSet>
      <sheetData sheetId="0"/>
      <sheetData sheetId="1"/>
      <sheetData sheetId="2"/>
      <sheetData sheetId="3"/>
      <sheetData sheetId="4">
        <row r="55">
          <cell r="L55">
            <v>6216</v>
          </cell>
        </row>
        <row r="57">
          <cell r="L57">
            <v>2480</v>
          </cell>
        </row>
        <row r="58">
          <cell r="L58">
            <v>1300</v>
          </cell>
        </row>
        <row r="59">
          <cell r="L59">
            <v>8500</v>
          </cell>
        </row>
        <row r="60">
          <cell r="L60">
            <v>9250</v>
          </cell>
        </row>
        <row r="61">
          <cell r="L61">
            <v>10000</v>
          </cell>
        </row>
        <row r="62">
          <cell r="L62">
            <v>10000</v>
          </cell>
        </row>
        <row r="63">
          <cell r="L63">
            <v>9250</v>
          </cell>
        </row>
        <row r="64">
          <cell r="L64">
            <v>1027.5</v>
          </cell>
        </row>
        <row r="65">
          <cell r="L65">
            <v>2300</v>
          </cell>
        </row>
        <row r="66">
          <cell r="L66">
            <v>6500</v>
          </cell>
        </row>
        <row r="67">
          <cell r="L67">
            <v>3000</v>
          </cell>
        </row>
        <row r="68">
          <cell r="L68">
            <v>8000</v>
          </cell>
        </row>
        <row r="69">
          <cell r="L69">
            <v>4000</v>
          </cell>
        </row>
        <row r="70">
          <cell r="L70">
            <v>0</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AE43"/>
  <sheetViews>
    <sheetView topLeftCell="A10" zoomScale="85" zoomScaleNormal="85" zoomScaleSheetLayoutView="100" workbookViewId="0">
      <selection activeCell="B17" sqref="B17"/>
    </sheetView>
  </sheetViews>
  <sheetFormatPr defaultRowHeight="18.75" x14ac:dyDescent="0.3"/>
  <cols>
    <col min="1" max="1" width="11.5703125" style="1" customWidth="1"/>
    <col min="2" max="2" width="64" style="1" customWidth="1"/>
    <col min="3" max="6" width="20.7109375" style="1" customWidth="1"/>
    <col min="7" max="8" width="32.85546875" style="1" customWidth="1"/>
    <col min="9" max="9" width="30" style="1" customWidth="1"/>
    <col min="10" max="10" width="23.42578125" style="1" customWidth="1"/>
    <col min="11" max="11" width="17.28515625" style="1" bestFit="1" customWidth="1"/>
    <col min="12" max="19" width="15.7109375" style="1" customWidth="1"/>
    <col min="20" max="31" width="9.140625" style="1"/>
    <col min="32" max="16384" width="9.140625" style="178"/>
  </cols>
  <sheetData>
    <row r="1" spans="1:8" ht="75" customHeight="1" x14ac:dyDescent="0.3">
      <c r="F1" s="296" t="s">
        <v>143</v>
      </c>
      <c r="G1" s="297"/>
      <c r="H1" s="181"/>
    </row>
    <row r="3" spans="1:8" ht="38.25" customHeight="1" x14ac:dyDescent="0.3">
      <c r="A3" s="300" t="s">
        <v>13</v>
      </c>
      <c r="B3" s="300" t="s">
        <v>6</v>
      </c>
      <c r="C3" s="300" t="s">
        <v>0</v>
      </c>
      <c r="D3" s="300"/>
      <c r="E3" s="300"/>
      <c r="F3" s="300"/>
      <c r="G3" s="300"/>
    </row>
    <row r="4" spans="1:8" ht="39.75" customHeight="1" x14ac:dyDescent="0.3">
      <c r="A4" s="300"/>
      <c r="B4" s="300"/>
      <c r="C4" s="300" t="s">
        <v>5</v>
      </c>
      <c r="D4" s="300" t="s">
        <v>1</v>
      </c>
      <c r="E4" s="300"/>
      <c r="F4" s="300"/>
      <c r="G4" s="300"/>
    </row>
    <row r="5" spans="1:8" ht="112.5" x14ac:dyDescent="0.3">
      <c r="A5" s="300"/>
      <c r="B5" s="300"/>
      <c r="C5" s="300"/>
      <c r="D5" s="2" t="s">
        <v>2</v>
      </c>
      <c r="E5" s="2" t="s">
        <v>156</v>
      </c>
      <c r="F5" s="2" t="s">
        <v>3</v>
      </c>
      <c r="G5" s="2" t="s">
        <v>4</v>
      </c>
    </row>
    <row r="6" spans="1:8" ht="76.5" customHeight="1" x14ac:dyDescent="0.3">
      <c r="A6" s="2">
        <f>0+1</f>
        <v>1</v>
      </c>
      <c r="B6" s="2" t="s">
        <v>1890</v>
      </c>
      <c r="C6" s="16">
        <f>+D6+E6+F6</f>
        <v>3615042</v>
      </c>
      <c r="D6" s="6">
        <v>2250557</v>
      </c>
      <c r="E6" s="6">
        <v>587099</v>
      </c>
      <c r="F6" s="6">
        <v>777386</v>
      </c>
      <c r="G6" s="2">
        <v>0</v>
      </c>
    </row>
    <row r="7" spans="1:8" ht="40.5" customHeight="1" x14ac:dyDescent="0.3">
      <c r="A7" s="2">
        <f>+A6+1</f>
        <v>2</v>
      </c>
      <c r="B7" s="17" t="s">
        <v>290</v>
      </c>
      <c r="C7" s="16">
        <f>+D7+E7+F7</f>
        <v>2097375</v>
      </c>
      <c r="D7" s="16">
        <v>699125</v>
      </c>
      <c r="E7" s="16">
        <v>699125</v>
      </c>
      <c r="F7" s="16">
        <v>699125</v>
      </c>
      <c r="G7" s="16">
        <v>0</v>
      </c>
    </row>
    <row r="8" spans="1:8" ht="40.5" customHeight="1" x14ac:dyDescent="0.3">
      <c r="A8" s="2">
        <f t="shared" ref="A8:A38" si="0">+A7+1</f>
        <v>3</v>
      </c>
      <c r="B8" s="17" t="s">
        <v>203</v>
      </c>
      <c r="C8" s="16">
        <f t="shared" ref="C8:C38" si="1">+D8+E8+F8</f>
        <v>6912924</v>
      </c>
      <c r="D8" s="16">
        <v>2304308</v>
      </c>
      <c r="E8" s="16">
        <v>2304308</v>
      </c>
      <c r="F8" s="16">
        <v>2304308</v>
      </c>
      <c r="G8" s="16">
        <v>0</v>
      </c>
    </row>
    <row r="9" spans="1:8" ht="40.5" customHeight="1" x14ac:dyDescent="0.3">
      <c r="A9" s="2">
        <f t="shared" si="0"/>
        <v>4</v>
      </c>
      <c r="B9" s="17" t="s">
        <v>421</v>
      </c>
      <c r="C9" s="16">
        <f t="shared" si="1"/>
        <v>14210385.799999999</v>
      </c>
      <c r="D9" s="16">
        <v>7213651.0999999996</v>
      </c>
      <c r="E9" s="16">
        <v>3457875.8</v>
      </c>
      <c r="F9" s="16">
        <v>3538858.9</v>
      </c>
      <c r="G9" s="16">
        <v>0</v>
      </c>
    </row>
    <row r="10" spans="1:8" ht="40.5" customHeight="1" x14ac:dyDescent="0.3">
      <c r="A10" s="2">
        <f t="shared" si="0"/>
        <v>5</v>
      </c>
      <c r="B10" s="17" t="s">
        <v>426</v>
      </c>
      <c r="C10" s="16">
        <f t="shared" si="1"/>
        <v>4545498</v>
      </c>
      <c r="D10" s="16">
        <v>2719173</v>
      </c>
      <c r="E10" s="16">
        <v>1133943</v>
      </c>
      <c r="F10" s="16">
        <v>692382</v>
      </c>
      <c r="G10" s="16">
        <v>0</v>
      </c>
    </row>
    <row r="11" spans="1:8" ht="40.5" customHeight="1" x14ac:dyDescent="0.3">
      <c r="A11" s="2">
        <f t="shared" si="0"/>
        <v>6</v>
      </c>
      <c r="B11" s="17" t="s">
        <v>281</v>
      </c>
      <c r="C11" s="16">
        <f t="shared" si="1"/>
        <v>5769236.5999999996</v>
      </c>
      <c r="D11" s="16">
        <v>2685935.5</v>
      </c>
      <c r="E11" s="16">
        <v>1686819.2</v>
      </c>
      <c r="F11" s="16">
        <v>1396481.9</v>
      </c>
      <c r="G11" s="16">
        <v>0</v>
      </c>
    </row>
    <row r="12" spans="1:8" ht="40.5" customHeight="1" x14ac:dyDescent="0.3">
      <c r="A12" s="2">
        <f t="shared" si="0"/>
        <v>7</v>
      </c>
      <c r="B12" s="17" t="s">
        <v>157</v>
      </c>
      <c r="C12" s="16">
        <f t="shared" si="1"/>
        <v>25167404.399999999</v>
      </c>
      <c r="D12" s="16">
        <v>11530866</v>
      </c>
      <c r="E12" s="16">
        <v>7288962.4000000004</v>
      </c>
      <c r="F12" s="16">
        <v>6347576</v>
      </c>
      <c r="G12" s="16">
        <v>0</v>
      </c>
    </row>
    <row r="13" spans="1:8" ht="40.5" customHeight="1" x14ac:dyDescent="0.3">
      <c r="A13" s="2">
        <f t="shared" si="0"/>
        <v>8</v>
      </c>
      <c r="B13" s="17" t="s">
        <v>253</v>
      </c>
      <c r="C13" s="16">
        <f t="shared" si="1"/>
        <v>9026505</v>
      </c>
      <c r="D13" s="16">
        <v>4240944</v>
      </c>
      <c r="E13" s="16">
        <v>2650590</v>
      </c>
      <c r="F13" s="16">
        <v>2134971</v>
      </c>
      <c r="G13" s="16">
        <v>0</v>
      </c>
    </row>
    <row r="14" spans="1:8" ht="40.5" customHeight="1" x14ac:dyDescent="0.3">
      <c r="A14" s="2">
        <f t="shared" si="0"/>
        <v>9</v>
      </c>
      <c r="B14" s="17" t="s">
        <v>237</v>
      </c>
      <c r="C14" s="16">
        <f t="shared" si="1"/>
        <v>8389175</v>
      </c>
      <c r="D14" s="16">
        <v>3881376</v>
      </c>
      <c r="E14" s="16">
        <v>2409397</v>
      </c>
      <c r="F14" s="16">
        <v>2098402</v>
      </c>
      <c r="G14" s="16">
        <v>0</v>
      </c>
    </row>
    <row r="15" spans="1:8" ht="40.5" customHeight="1" x14ac:dyDescent="0.3">
      <c r="A15" s="2">
        <f t="shared" si="0"/>
        <v>10</v>
      </c>
      <c r="B15" s="17" t="s">
        <v>196</v>
      </c>
      <c r="C15" s="16">
        <f t="shared" si="1"/>
        <v>10685419.6</v>
      </c>
      <c r="D15" s="16">
        <v>7960837.3000000007</v>
      </c>
      <c r="E15" s="16">
        <v>2018416.7</v>
      </c>
      <c r="F15" s="16">
        <v>706165.6</v>
      </c>
      <c r="G15" s="16">
        <v>0</v>
      </c>
    </row>
    <row r="16" spans="1:8" ht="40.5" customHeight="1" x14ac:dyDescent="0.3">
      <c r="A16" s="2">
        <f t="shared" si="0"/>
        <v>11</v>
      </c>
      <c r="B16" s="17" t="s">
        <v>316</v>
      </c>
      <c r="C16" s="16">
        <f t="shared" si="1"/>
        <v>5510907.5</v>
      </c>
      <c r="D16" s="16">
        <v>4057272.8</v>
      </c>
      <c r="E16" s="16">
        <v>939938.2</v>
      </c>
      <c r="F16" s="16">
        <v>513696.5</v>
      </c>
      <c r="G16" s="16">
        <v>0</v>
      </c>
    </row>
    <row r="17" spans="1:7" ht="40.5" customHeight="1" x14ac:dyDescent="0.3">
      <c r="A17" s="2">
        <f t="shared" si="0"/>
        <v>12</v>
      </c>
      <c r="B17" s="17" t="s">
        <v>438</v>
      </c>
      <c r="C17" s="16">
        <f t="shared" si="1"/>
        <v>1000725</v>
      </c>
      <c r="D17" s="16">
        <v>703171.4</v>
      </c>
      <c r="E17" s="16">
        <v>169241.9</v>
      </c>
      <c r="F17" s="16">
        <v>128311.7</v>
      </c>
      <c r="G17" s="16">
        <v>0</v>
      </c>
    </row>
    <row r="18" spans="1:7" ht="40.5" customHeight="1" x14ac:dyDescent="0.3">
      <c r="A18" s="2">
        <f t="shared" si="0"/>
        <v>13</v>
      </c>
      <c r="B18" s="17" t="s">
        <v>160</v>
      </c>
      <c r="C18" s="16">
        <f t="shared" si="1"/>
        <v>26188036</v>
      </c>
      <c r="D18" s="16">
        <v>19099120.5</v>
      </c>
      <c r="E18" s="16">
        <v>4417140.3</v>
      </c>
      <c r="F18" s="16">
        <v>2671775.2000000002</v>
      </c>
      <c r="G18" s="16">
        <v>0</v>
      </c>
    </row>
    <row r="19" spans="1:7" ht="40.5" customHeight="1" x14ac:dyDescent="0.3">
      <c r="A19" s="2">
        <f t="shared" si="0"/>
        <v>14</v>
      </c>
      <c r="B19" s="17" t="s">
        <v>439</v>
      </c>
      <c r="C19" s="16">
        <f t="shared" si="1"/>
        <v>1313824</v>
      </c>
      <c r="D19" s="16">
        <v>1043785</v>
      </c>
      <c r="E19" s="16">
        <v>256659</v>
      </c>
      <c r="F19" s="16">
        <v>13380</v>
      </c>
      <c r="G19" s="16">
        <v>0</v>
      </c>
    </row>
    <row r="20" spans="1:7" ht="40.5" customHeight="1" x14ac:dyDescent="0.3">
      <c r="A20" s="2">
        <f t="shared" si="0"/>
        <v>15</v>
      </c>
      <c r="B20" s="17" t="s">
        <v>482</v>
      </c>
      <c r="C20" s="16">
        <f t="shared" si="1"/>
        <v>278355</v>
      </c>
      <c r="D20" s="16">
        <v>192344</v>
      </c>
      <c r="E20" s="16">
        <v>46891</v>
      </c>
      <c r="F20" s="16">
        <v>39120</v>
      </c>
      <c r="G20" s="16">
        <v>0</v>
      </c>
    </row>
    <row r="21" spans="1:7" ht="40.5" customHeight="1" x14ac:dyDescent="0.3">
      <c r="A21" s="2">
        <f t="shared" si="0"/>
        <v>16</v>
      </c>
      <c r="B21" s="17" t="s">
        <v>1296</v>
      </c>
      <c r="C21" s="16">
        <f t="shared" si="1"/>
        <v>432959.5</v>
      </c>
      <c r="D21" s="16">
        <v>305280.5</v>
      </c>
      <c r="E21" s="16">
        <v>74555</v>
      </c>
      <c r="F21" s="16">
        <v>53124</v>
      </c>
      <c r="G21" s="16">
        <v>0</v>
      </c>
    </row>
    <row r="22" spans="1:7" ht="40.5" customHeight="1" x14ac:dyDescent="0.3">
      <c r="A22" s="2">
        <f t="shared" si="0"/>
        <v>17</v>
      </c>
      <c r="B22" s="17" t="s">
        <v>441</v>
      </c>
      <c r="C22" s="16">
        <f t="shared" si="1"/>
        <v>487992.9</v>
      </c>
      <c r="D22" s="16">
        <v>390422.8</v>
      </c>
      <c r="E22" s="16">
        <v>94375.2</v>
      </c>
      <c r="F22" s="16">
        <v>3194.9</v>
      </c>
      <c r="G22" s="16">
        <v>0</v>
      </c>
    </row>
    <row r="23" spans="1:7" ht="40.5" customHeight="1" x14ac:dyDescent="0.3">
      <c r="A23" s="2">
        <f t="shared" si="0"/>
        <v>18</v>
      </c>
      <c r="B23" s="17" t="s">
        <v>1308</v>
      </c>
      <c r="C23" s="16">
        <f t="shared" si="1"/>
        <v>1454695</v>
      </c>
      <c r="D23" s="16">
        <v>905901</v>
      </c>
      <c r="E23" s="16">
        <v>223688</v>
      </c>
      <c r="F23" s="16">
        <v>325106</v>
      </c>
      <c r="G23" s="16">
        <v>0</v>
      </c>
    </row>
    <row r="24" spans="1:7" ht="40.5" customHeight="1" x14ac:dyDescent="0.3">
      <c r="A24" s="2">
        <f t="shared" si="0"/>
        <v>19</v>
      </c>
      <c r="B24" s="17" t="s">
        <v>1309</v>
      </c>
      <c r="C24" s="16">
        <f t="shared" si="1"/>
        <v>6948162800</v>
      </c>
      <c r="D24" s="16">
        <v>6679472900</v>
      </c>
      <c r="E24" s="16">
        <v>170049900</v>
      </c>
      <c r="F24" s="16">
        <v>98640000</v>
      </c>
      <c r="G24" s="16">
        <v>0</v>
      </c>
    </row>
    <row r="25" spans="1:7" ht="40.5" customHeight="1" x14ac:dyDescent="0.3">
      <c r="A25" s="2">
        <f t="shared" si="0"/>
        <v>20</v>
      </c>
      <c r="B25" s="17" t="s">
        <v>1312</v>
      </c>
      <c r="C25" s="16">
        <f t="shared" si="1"/>
        <v>12828821.007999998</v>
      </c>
      <c r="D25" s="16">
        <v>9280125.4389999993</v>
      </c>
      <c r="E25" s="16">
        <v>2353098.858</v>
      </c>
      <c r="F25" s="16">
        <v>1195596.7109999999</v>
      </c>
      <c r="G25" s="16">
        <v>0</v>
      </c>
    </row>
    <row r="26" spans="1:7" ht="40.5" customHeight="1" x14ac:dyDescent="0.3">
      <c r="A26" s="2">
        <f t="shared" si="0"/>
        <v>21</v>
      </c>
      <c r="B26" s="17" t="s">
        <v>1335</v>
      </c>
      <c r="C26" s="16">
        <f t="shared" si="1"/>
        <v>3536081</v>
      </c>
      <c r="D26" s="16">
        <v>2638325</v>
      </c>
      <c r="E26" s="16">
        <v>659889</v>
      </c>
      <c r="F26" s="16">
        <v>237867</v>
      </c>
      <c r="G26" s="16">
        <v>0</v>
      </c>
    </row>
    <row r="27" spans="1:7" ht="40.5" customHeight="1" x14ac:dyDescent="0.3">
      <c r="A27" s="2">
        <f t="shared" si="0"/>
        <v>22</v>
      </c>
      <c r="B27" s="17" t="s">
        <v>424</v>
      </c>
      <c r="C27" s="16">
        <f t="shared" si="1"/>
        <v>9923433</v>
      </c>
      <c r="D27" s="16">
        <v>5661647</v>
      </c>
      <c r="E27" s="16">
        <v>1408618</v>
      </c>
      <c r="F27" s="16">
        <v>2853168</v>
      </c>
      <c r="G27" s="16">
        <v>0</v>
      </c>
    </row>
    <row r="28" spans="1:7" ht="40.5" customHeight="1" x14ac:dyDescent="0.3">
      <c r="A28" s="2">
        <f t="shared" si="0"/>
        <v>23</v>
      </c>
      <c r="B28" s="17" t="s">
        <v>423</v>
      </c>
      <c r="C28" s="16">
        <f t="shared" si="1"/>
        <v>2672178.9548200001</v>
      </c>
      <c r="D28" s="16">
        <v>2035163.007</v>
      </c>
      <c r="E28" s="16">
        <v>507616.11499999999</v>
      </c>
      <c r="F28" s="16">
        <v>129399.83282</v>
      </c>
      <c r="G28" s="16">
        <v>0</v>
      </c>
    </row>
    <row r="29" spans="1:7" ht="40.5" customHeight="1" x14ac:dyDescent="0.3">
      <c r="A29" s="2">
        <f t="shared" si="0"/>
        <v>24</v>
      </c>
      <c r="B29" s="17" t="s">
        <v>326</v>
      </c>
      <c r="C29" s="16">
        <f t="shared" si="1"/>
        <v>34745420</v>
      </c>
      <c r="D29" s="16">
        <v>26322860</v>
      </c>
      <c r="E29" s="16">
        <v>6125285</v>
      </c>
      <c r="F29" s="16">
        <v>2297275</v>
      </c>
      <c r="G29" s="16">
        <v>0</v>
      </c>
    </row>
    <row r="30" spans="1:7" ht="40.5" customHeight="1" x14ac:dyDescent="0.3">
      <c r="A30" s="2">
        <f t="shared" si="0"/>
        <v>25</v>
      </c>
      <c r="B30" s="144" t="s">
        <v>1601</v>
      </c>
      <c r="C30" s="16">
        <f t="shared" si="1"/>
        <v>11624392</v>
      </c>
      <c r="D30" s="43">
        <v>8938461</v>
      </c>
      <c r="E30" s="172">
        <v>2392245</v>
      </c>
      <c r="F30" s="6">
        <v>293686</v>
      </c>
      <c r="G30" s="16">
        <v>0</v>
      </c>
    </row>
    <row r="31" spans="1:7" ht="40.5" customHeight="1" x14ac:dyDescent="0.3">
      <c r="A31" s="2">
        <f t="shared" si="0"/>
        <v>26</v>
      </c>
      <c r="B31" s="17" t="s">
        <v>386</v>
      </c>
      <c r="C31" s="16">
        <f t="shared" si="1"/>
        <v>5875479.25</v>
      </c>
      <c r="D31" s="16">
        <v>4451604</v>
      </c>
      <c r="E31" s="16">
        <v>1112900.25</v>
      </c>
      <c r="F31" s="16">
        <v>310975</v>
      </c>
      <c r="G31" s="16">
        <v>0</v>
      </c>
    </row>
    <row r="32" spans="1:7" ht="40.5" customHeight="1" x14ac:dyDescent="0.3">
      <c r="A32" s="2">
        <f t="shared" si="0"/>
        <v>27</v>
      </c>
      <c r="B32" s="17" t="s">
        <v>376</v>
      </c>
      <c r="C32" s="16">
        <f t="shared" si="1"/>
        <v>5270584</v>
      </c>
      <c r="D32" s="16">
        <v>4037280</v>
      </c>
      <c r="E32" s="16">
        <v>892747</v>
      </c>
      <c r="F32" s="16">
        <v>340557</v>
      </c>
      <c r="G32" s="16">
        <v>39000</v>
      </c>
    </row>
    <row r="33" spans="1:7" ht="40.5" customHeight="1" x14ac:dyDescent="0.3">
      <c r="A33" s="2">
        <f t="shared" si="0"/>
        <v>28</v>
      </c>
      <c r="B33" s="17" t="s">
        <v>389</v>
      </c>
      <c r="C33" s="16">
        <f t="shared" si="1"/>
        <v>2689858.9000000004</v>
      </c>
      <c r="D33" s="16">
        <v>2064355.1</v>
      </c>
      <c r="E33" s="16">
        <v>527910.30000000005</v>
      </c>
      <c r="F33" s="16">
        <v>97593.5</v>
      </c>
      <c r="G33" s="16">
        <v>0</v>
      </c>
    </row>
    <row r="34" spans="1:7" ht="40.5" customHeight="1" x14ac:dyDescent="0.3">
      <c r="A34" s="2">
        <f t="shared" si="0"/>
        <v>29</v>
      </c>
      <c r="B34" s="145" t="s">
        <v>1602</v>
      </c>
      <c r="C34" s="16">
        <f t="shared" si="1"/>
        <v>3797884.2</v>
      </c>
      <c r="D34" s="43">
        <v>2987973.6</v>
      </c>
      <c r="E34" s="43">
        <v>609651.30000000005</v>
      </c>
      <c r="F34" s="43">
        <v>200259.3</v>
      </c>
      <c r="G34" s="16">
        <v>0</v>
      </c>
    </row>
    <row r="35" spans="1:7" ht="40.5" customHeight="1" x14ac:dyDescent="0.3">
      <c r="A35" s="2">
        <f t="shared" si="0"/>
        <v>30</v>
      </c>
      <c r="B35" s="17" t="s">
        <v>463</v>
      </c>
      <c r="C35" s="16">
        <f t="shared" si="1"/>
        <v>1963055</v>
      </c>
      <c r="D35" s="16">
        <v>1414092</v>
      </c>
      <c r="E35" s="16">
        <v>353523</v>
      </c>
      <c r="F35" s="16">
        <v>195440</v>
      </c>
      <c r="G35" s="16">
        <v>0</v>
      </c>
    </row>
    <row r="36" spans="1:7" ht="40.5" customHeight="1" x14ac:dyDescent="0.3">
      <c r="A36" s="2">
        <f t="shared" si="0"/>
        <v>31</v>
      </c>
      <c r="B36" s="17" t="s">
        <v>1600</v>
      </c>
      <c r="C36" s="16">
        <f t="shared" si="1"/>
        <v>2294161</v>
      </c>
      <c r="D36" s="16">
        <v>1632306</v>
      </c>
      <c r="E36" s="16">
        <v>405215</v>
      </c>
      <c r="F36" s="16">
        <v>256640</v>
      </c>
      <c r="G36" s="16">
        <v>0</v>
      </c>
    </row>
    <row r="37" spans="1:7" ht="40.5" customHeight="1" x14ac:dyDescent="0.3">
      <c r="A37" s="2">
        <f t="shared" si="0"/>
        <v>32</v>
      </c>
      <c r="B37" s="144" t="s">
        <v>1335</v>
      </c>
      <c r="C37" s="16">
        <f t="shared" si="1"/>
        <v>3536081</v>
      </c>
      <c r="D37" s="115">
        <v>2638325</v>
      </c>
      <c r="E37" s="115">
        <v>659889</v>
      </c>
      <c r="F37" s="115">
        <v>237867</v>
      </c>
      <c r="G37" s="115">
        <v>0</v>
      </c>
    </row>
    <row r="38" spans="1:7" ht="40.5" customHeight="1" x14ac:dyDescent="0.3">
      <c r="A38" s="2">
        <f t="shared" si="0"/>
        <v>33</v>
      </c>
      <c r="B38" s="144" t="s">
        <v>423</v>
      </c>
      <c r="C38" s="16">
        <f t="shared" si="1"/>
        <v>2672178.9548200001</v>
      </c>
      <c r="D38" s="115">
        <v>2035163.007</v>
      </c>
      <c r="E38" s="115">
        <v>507616.11499999999</v>
      </c>
      <c r="F38" s="115">
        <v>129399.83282</v>
      </c>
      <c r="G38" s="115">
        <v>0</v>
      </c>
    </row>
    <row r="39" spans="1:7" ht="40.5" customHeight="1" x14ac:dyDescent="0.3">
      <c r="A39" s="298" t="s">
        <v>1357</v>
      </c>
      <c r="B39" s="299"/>
      <c r="C39" s="2">
        <f>+SUM(C7:C38)</f>
        <v>7175063826.5676394</v>
      </c>
      <c r="D39" s="2">
        <f>+SUM(D7:D38)</f>
        <v>6825544094.0530005</v>
      </c>
      <c r="E39" s="2">
        <f>+SUM(E7:E38)</f>
        <v>218438029.63800004</v>
      </c>
      <c r="F39" s="2">
        <f>+SUM(F7:F38)</f>
        <v>131081702.87663999</v>
      </c>
      <c r="G39" s="2">
        <f>+SUM(G7:G38)</f>
        <v>39000</v>
      </c>
    </row>
    <row r="40" spans="1:7" ht="40.5" customHeight="1" x14ac:dyDescent="0.3"/>
    <row r="41" spans="1:7" ht="40.5" customHeight="1" x14ac:dyDescent="0.3"/>
    <row r="42" spans="1:7" ht="40.5" customHeight="1" x14ac:dyDescent="0.3"/>
    <row r="43" spans="1:7" ht="40.5" customHeight="1" x14ac:dyDescent="0.3"/>
  </sheetData>
  <mergeCells count="7">
    <mergeCell ref="F1:G1"/>
    <mergeCell ref="A39:B39"/>
    <mergeCell ref="A3:A5"/>
    <mergeCell ref="B3:B5"/>
    <mergeCell ref="C3:G3"/>
    <mergeCell ref="C4:C5"/>
    <mergeCell ref="D4:G4"/>
  </mergeCells>
  <printOptions horizontalCentered="1"/>
  <pageMargins left="0.19685039370078741" right="0.19685039370078741" top="0.19685039370078741" bottom="0.19685039370078741" header="0" footer="0"/>
  <pageSetup paperSize="9" scale="4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view="pageBreakPreview" zoomScaleNormal="100" zoomScaleSheetLayoutView="100" workbookViewId="0">
      <selection activeCell="A22" sqref="A1:IV65536"/>
    </sheetView>
  </sheetViews>
  <sheetFormatPr defaultRowHeight="18.75" x14ac:dyDescent="0.3"/>
  <cols>
    <col min="1" max="1" width="6" style="125" customWidth="1"/>
    <col min="2" max="3" width="11.5703125" style="125" bestFit="1" customWidth="1"/>
    <col min="4" max="4" width="14.42578125" style="125" customWidth="1"/>
    <col min="5" max="5" width="16" style="125" bestFit="1" customWidth="1"/>
    <col min="6" max="6" width="15.28515625" style="125" bestFit="1" customWidth="1"/>
    <col min="7" max="7" width="13.7109375" style="125" customWidth="1"/>
    <col min="8" max="8" width="14.5703125" style="125" customWidth="1"/>
    <col min="9" max="9" width="12.28515625" style="125" customWidth="1"/>
    <col min="10" max="10" width="12.7109375" style="125" customWidth="1"/>
    <col min="11" max="11" width="12" style="125" customWidth="1"/>
    <col min="12" max="12" width="14.85546875" style="125" customWidth="1"/>
    <col min="13" max="16384" width="9.140625" style="125"/>
  </cols>
  <sheetData>
    <row r="1" spans="1:18" ht="63.75" customHeight="1" x14ac:dyDescent="0.3">
      <c r="I1" s="466" t="s">
        <v>151</v>
      </c>
      <c r="J1" s="466"/>
      <c r="K1" s="466"/>
      <c r="L1" s="466"/>
    </row>
    <row r="4" spans="1:18" ht="48" customHeight="1" x14ac:dyDescent="0.3">
      <c r="A4" s="463" t="s">
        <v>1888</v>
      </c>
      <c r="B4" s="463"/>
      <c r="C4" s="463"/>
      <c r="D4" s="463"/>
      <c r="E4" s="463"/>
      <c r="F4" s="463"/>
      <c r="G4" s="463"/>
      <c r="H4" s="463"/>
      <c r="I4" s="463"/>
      <c r="J4" s="463"/>
      <c r="K4" s="463"/>
      <c r="L4" s="463"/>
    </row>
    <row r="6" spans="1:18" x14ac:dyDescent="0.3">
      <c r="A6" s="464" t="s">
        <v>13</v>
      </c>
      <c r="B6" s="464" t="s">
        <v>90</v>
      </c>
      <c r="C6" s="464" t="s">
        <v>91</v>
      </c>
      <c r="D6" s="464" t="s">
        <v>92</v>
      </c>
      <c r="E6" s="464" t="s">
        <v>93</v>
      </c>
      <c r="F6" s="464" t="s">
        <v>141</v>
      </c>
      <c r="G6" s="464" t="s">
        <v>94</v>
      </c>
      <c r="H6" s="464" t="s">
        <v>95</v>
      </c>
      <c r="I6" s="467" t="s">
        <v>100</v>
      </c>
      <c r="J6" s="468"/>
      <c r="K6" s="469"/>
      <c r="L6" s="464" t="s">
        <v>99</v>
      </c>
      <c r="M6" s="194"/>
      <c r="N6" s="194"/>
      <c r="O6" s="194"/>
      <c r="P6" s="194"/>
      <c r="Q6" s="194"/>
      <c r="R6" s="194"/>
    </row>
    <row r="7" spans="1:18" ht="37.5" x14ac:dyDescent="0.3">
      <c r="A7" s="465"/>
      <c r="B7" s="465"/>
      <c r="C7" s="465"/>
      <c r="D7" s="465"/>
      <c r="E7" s="465"/>
      <c r="F7" s="465"/>
      <c r="G7" s="465"/>
      <c r="H7" s="465"/>
      <c r="I7" s="166" t="s">
        <v>96</v>
      </c>
      <c r="J7" s="166" t="s">
        <v>97</v>
      </c>
      <c r="K7" s="166" t="s">
        <v>98</v>
      </c>
      <c r="L7" s="465"/>
      <c r="M7" s="194"/>
      <c r="N7" s="194"/>
      <c r="O7" s="194"/>
      <c r="P7" s="194"/>
      <c r="Q7" s="194"/>
      <c r="R7" s="194"/>
    </row>
    <row r="8" spans="1:18" x14ac:dyDescent="0.3">
      <c r="A8" s="124"/>
      <c r="B8" s="124"/>
      <c r="C8" s="124"/>
      <c r="D8" s="126"/>
      <c r="E8" s="126"/>
      <c r="F8" s="126"/>
      <c r="G8" s="126"/>
      <c r="H8" s="126"/>
      <c r="I8" s="126"/>
      <c r="J8" s="126"/>
      <c r="K8" s="126"/>
      <c r="L8" s="126"/>
      <c r="M8" s="194"/>
      <c r="N8" s="194"/>
      <c r="O8" s="194"/>
      <c r="P8" s="194"/>
      <c r="Q8" s="194"/>
      <c r="R8" s="194"/>
    </row>
    <row r="9" spans="1:18" x14ac:dyDescent="0.3">
      <c r="A9" s="124"/>
      <c r="B9" s="124"/>
      <c r="C9" s="124"/>
      <c r="D9" s="126"/>
      <c r="E9" s="126"/>
      <c r="F9" s="126"/>
      <c r="G9" s="126"/>
      <c r="H9" s="126"/>
      <c r="I9" s="126"/>
      <c r="J9" s="126"/>
      <c r="K9" s="126"/>
      <c r="L9" s="126"/>
      <c r="M9" s="194"/>
      <c r="N9" s="194"/>
      <c r="O9" s="194"/>
      <c r="P9" s="194"/>
      <c r="Q9" s="194"/>
      <c r="R9" s="194"/>
    </row>
    <row r="10" spans="1:18" x14ac:dyDescent="0.3">
      <c r="A10" s="124"/>
      <c r="B10" s="124"/>
      <c r="C10" s="124"/>
      <c r="D10" s="126"/>
      <c r="E10" s="126"/>
      <c r="F10" s="126"/>
      <c r="G10" s="126"/>
      <c r="H10" s="126"/>
      <c r="I10" s="126"/>
      <c r="J10" s="126"/>
      <c r="K10" s="126"/>
      <c r="L10" s="126"/>
      <c r="M10" s="194"/>
      <c r="N10" s="194"/>
      <c r="O10" s="194"/>
      <c r="P10" s="194"/>
      <c r="Q10" s="194"/>
      <c r="R10" s="194"/>
    </row>
    <row r="11" spans="1:18" x14ac:dyDescent="0.3">
      <c r="A11" s="124"/>
      <c r="B11" s="124"/>
      <c r="C11" s="124"/>
      <c r="D11" s="126"/>
      <c r="E11" s="126"/>
      <c r="F11" s="126"/>
      <c r="G11" s="126"/>
      <c r="H11" s="126"/>
      <c r="I11" s="126"/>
      <c r="J11" s="126"/>
      <c r="K11" s="126"/>
      <c r="L11" s="126"/>
      <c r="M11" s="194"/>
      <c r="N11" s="194"/>
      <c r="O11" s="194"/>
      <c r="P11" s="194"/>
      <c r="Q11" s="194"/>
      <c r="R11" s="194"/>
    </row>
    <row r="12" spans="1:18" x14ac:dyDescent="0.3">
      <c r="A12" s="124"/>
      <c r="B12" s="124"/>
      <c r="C12" s="124"/>
      <c r="D12" s="126"/>
      <c r="E12" s="126"/>
      <c r="F12" s="126"/>
      <c r="G12" s="126"/>
      <c r="H12" s="126"/>
      <c r="I12" s="126"/>
      <c r="J12" s="126"/>
      <c r="K12" s="126"/>
      <c r="L12" s="126"/>
      <c r="M12" s="194"/>
      <c r="N12" s="194"/>
      <c r="O12" s="194"/>
      <c r="P12" s="194"/>
      <c r="Q12" s="194"/>
      <c r="R12" s="194"/>
    </row>
    <row r="13" spans="1:18" x14ac:dyDescent="0.3">
      <c r="A13" s="124"/>
      <c r="B13" s="124"/>
      <c r="C13" s="124"/>
      <c r="D13" s="126"/>
      <c r="E13" s="126"/>
      <c r="F13" s="126"/>
      <c r="G13" s="126"/>
      <c r="H13" s="126"/>
      <c r="I13" s="126"/>
      <c r="J13" s="126"/>
      <c r="K13" s="126"/>
      <c r="L13" s="126"/>
      <c r="M13" s="194"/>
      <c r="N13" s="194"/>
      <c r="O13" s="194"/>
      <c r="P13" s="194"/>
      <c r="Q13" s="194"/>
      <c r="R13" s="194"/>
    </row>
    <row r="14" spans="1:18" x14ac:dyDescent="0.3">
      <c r="A14" s="124"/>
      <c r="B14" s="124"/>
      <c r="C14" s="124"/>
      <c r="D14" s="126"/>
      <c r="E14" s="126"/>
      <c r="F14" s="126"/>
      <c r="G14" s="126"/>
      <c r="H14" s="126"/>
      <c r="I14" s="126"/>
      <c r="J14" s="126"/>
      <c r="K14" s="126"/>
      <c r="L14" s="126"/>
      <c r="M14" s="194"/>
      <c r="N14" s="194"/>
      <c r="O14" s="194"/>
      <c r="P14" s="194"/>
      <c r="Q14" s="194"/>
      <c r="R14" s="194"/>
    </row>
    <row r="15" spans="1:18" x14ac:dyDescent="0.3">
      <c r="A15" s="124"/>
      <c r="B15" s="124"/>
      <c r="C15" s="124"/>
      <c r="D15" s="126"/>
      <c r="E15" s="126"/>
      <c r="F15" s="126"/>
      <c r="G15" s="126"/>
      <c r="H15" s="126"/>
      <c r="I15" s="126"/>
      <c r="J15" s="126"/>
      <c r="K15" s="126"/>
      <c r="L15" s="126"/>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26" spans="4:18" x14ac:dyDescent="0.3">
      <c r="D26" s="194"/>
      <c r="E26" s="194"/>
      <c r="F26" s="194"/>
      <c r="G26" s="194"/>
      <c r="H26" s="194"/>
      <c r="I26" s="194"/>
      <c r="J26" s="194"/>
      <c r="K26" s="194"/>
      <c r="L26" s="194"/>
      <c r="M26" s="194"/>
      <c r="N26" s="194"/>
      <c r="O26" s="194"/>
      <c r="P26" s="194"/>
      <c r="Q26" s="194"/>
      <c r="R26" s="194"/>
    </row>
    <row r="35" spans="2:2" x14ac:dyDescent="0.3">
      <c r="B35" s="178"/>
    </row>
  </sheetData>
  <mergeCells count="12">
    <mergeCell ref="E6:E7"/>
    <mergeCell ref="F6:F7"/>
    <mergeCell ref="G6:G7"/>
    <mergeCell ref="H6:H7"/>
    <mergeCell ref="I1:L1"/>
    <mergeCell ref="I6:K6"/>
    <mergeCell ref="L6:L7"/>
    <mergeCell ref="A4:L4"/>
    <mergeCell ref="A6:A7"/>
    <mergeCell ref="B6:B7"/>
    <mergeCell ref="C6:C7"/>
    <mergeCell ref="D6:D7"/>
  </mergeCells>
  <printOptions horizontalCentered="1"/>
  <pageMargins left="0.39370078740157483" right="0.39370078740157483" top="0.74803149606299213" bottom="0.74803149606299213" header="0.31496062992125984" footer="0.31496062992125984"/>
  <pageSetup paperSize="9" scale="8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46" style="125" customWidth="1"/>
    <col min="3" max="3" width="18" style="125" customWidth="1"/>
    <col min="4" max="4" width="44.5703125" style="125" customWidth="1"/>
    <col min="5" max="16384" width="9.140625" style="125"/>
  </cols>
  <sheetData>
    <row r="1" spans="1:4" ht="66" customHeight="1" x14ac:dyDescent="0.3">
      <c r="D1" s="189" t="s">
        <v>152</v>
      </c>
    </row>
    <row r="2" spans="1:4" ht="67.5" customHeight="1" x14ac:dyDescent="0.3">
      <c r="A2" s="460" t="s">
        <v>125</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38.42578125" style="125" customWidth="1"/>
    <col min="3" max="3" width="22.140625" style="125" customWidth="1"/>
    <col min="4" max="4" width="47.28515625" style="125" customWidth="1"/>
    <col min="5" max="16384" width="9.140625" style="125"/>
  </cols>
  <sheetData>
    <row r="1" spans="1:4" ht="60" customHeight="1" x14ac:dyDescent="0.3">
      <c r="D1" s="189" t="s">
        <v>153</v>
      </c>
    </row>
    <row r="2" spans="1:4" ht="64.5" customHeight="1" x14ac:dyDescent="0.3">
      <c r="A2" s="460" t="s">
        <v>126</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5"/>
  <sheetViews>
    <sheetView zoomScaleNormal="100" workbookViewId="0">
      <selection activeCell="A22" sqref="A1:IV65536"/>
    </sheetView>
  </sheetViews>
  <sheetFormatPr defaultRowHeight="18.75" x14ac:dyDescent="0.3"/>
  <cols>
    <col min="1" max="1" width="9.140625" style="125"/>
    <col min="2" max="2" width="52.85546875" style="125" customWidth="1"/>
    <col min="3" max="3" width="20.85546875" style="125" customWidth="1"/>
    <col min="4" max="4" width="55.85546875" style="125" customWidth="1"/>
    <col min="5" max="16384" width="9.140625" style="125"/>
  </cols>
  <sheetData>
    <row r="1" spans="1:10" ht="112.5" x14ac:dyDescent="0.3">
      <c r="A1" s="24"/>
      <c r="B1" s="25"/>
      <c r="C1" s="24"/>
      <c r="D1" s="25" t="s">
        <v>1887</v>
      </c>
    </row>
    <row r="2" spans="1:10" ht="72.75" customHeight="1" x14ac:dyDescent="0.3">
      <c r="A2" s="460" t="s">
        <v>366</v>
      </c>
      <c r="B2" s="460"/>
      <c r="C2" s="460"/>
      <c r="D2" s="460"/>
      <c r="E2" s="188"/>
      <c r="F2" s="188"/>
      <c r="G2" s="188"/>
      <c r="H2" s="188"/>
      <c r="I2" s="188"/>
      <c r="J2" s="188"/>
    </row>
    <row r="3" spans="1:10" x14ac:dyDescent="0.3">
      <c r="A3" s="471" t="s">
        <v>71</v>
      </c>
      <c r="B3" s="471"/>
      <c r="C3" s="471"/>
      <c r="D3" s="471"/>
    </row>
    <row r="4" spans="1:10" x14ac:dyDescent="0.3">
      <c r="A4" s="24"/>
      <c r="B4" s="24"/>
      <c r="C4" s="24"/>
      <c r="D4" s="24"/>
    </row>
    <row r="5" spans="1:10" ht="24.75" customHeight="1" x14ac:dyDescent="0.3">
      <c r="A5" s="472" t="s">
        <v>13</v>
      </c>
      <c r="B5" s="472" t="s">
        <v>72</v>
      </c>
      <c r="C5" s="472" t="s">
        <v>73</v>
      </c>
      <c r="D5" s="472" t="s">
        <v>74</v>
      </c>
    </row>
    <row r="6" spans="1:10" ht="26.25" customHeight="1" x14ac:dyDescent="0.3">
      <c r="A6" s="472"/>
      <c r="B6" s="472"/>
      <c r="C6" s="472"/>
      <c r="D6" s="472"/>
    </row>
    <row r="7" spans="1:10" ht="75" x14ac:dyDescent="0.3">
      <c r="A7" s="45">
        <v>1</v>
      </c>
      <c r="B7" s="45" t="s">
        <v>485</v>
      </c>
      <c r="C7" s="45" t="s">
        <v>374</v>
      </c>
      <c r="D7" s="45" t="s">
        <v>375</v>
      </c>
    </row>
    <row r="8" spans="1:10" x14ac:dyDescent="0.3">
      <c r="A8" s="27">
        <v>2</v>
      </c>
      <c r="B8" s="45" t="s">
        <v>363</v>
      </c>
      <c r="C8" s="45" t="s">
        <v>364</v>
      </c>
      <c r="D8" s="45" t="s">
        <v>365</v>
      </c>
    </row>
    <row r="9" spans="1:10" ht="18.75" customHeight="1" x14ac:dyDescent="0.3">
      <c r="A9" s="27"/>
      <c r="B9" s="45"/>
      <c r="C9" s="45"/>
      <c r="D9" s="45"/>
    </row>
    <row r="10" spans="1:10" ht="19.5" customHeight="1" x14ac:dyDescent="0.3">
      <c r="A10" s="27"/>
      <c r="B10" s="26"/>
      <c r="C10" s="28"/>
      <c r="D10" s="28"/>
    </row>
    <row r="11" spans="1:10" x14ac:dyDescent="0.3">
      <c r="A11" s="27"/>
      <c r="B11" s="26"/>
      <c r="C11" s="27"/>
      <c r="D11" s="28"/>
    </row>
    <row r="12" spans="1:10" ht="18.75" customHeight="1" x14ac:dyDescent="0.3">
      <c r="A12" s="27"/>
      <c r="B12" s="28"/>
      <c r="C12" s="28"/>
      <c r="D12" s="28"/>
    </row>
    <row r="15" spans="1:10" ht="15.75" customHeight="1" x14ac:dyDescent="0.3">
      <c r="A15" s="470" t="s">
        <v>75</v>
      </c>
      <c r="B15" s="470"/>
      <c r="C15" s="470"/>
      <c r="D15" s="470"/>
    </row>
    <row r="16" spans="1:10" x14ac:dyDescent="0.3">
      <c r="A16" s="470"/>
      <c r="B16" s="470"/>
      <c r="C16" s="470"/>
      <c r="D16" s="470"/>
    </row>
    <row r="35" spans="2:2" x14ac:dyDescent="0.3">
      <c r="B35" s="178"/>
    </row>
  </sheetData>
  <mergeCells count="7">
    <mergeCell ref="A15:D16"/>
    <mergeCell ref="A2:D2"/>
    <mergeCell ref="A3:D3"/>
    <mergeCell ref="A5:A6"/>
    <mergeCell ref="B5:B6"/>
    <mergeCell ref="C5:C6"/>
    <mergeCell ref="D5:D6"/>
  </mergeCells>
  <pageMargins left="0.70866141732283472" right="0.70866141732283472" top="0.74803149606299213" bottom="0.74803149606299213" header="0.31496062992125984" footer="0.31496062992125984"/>
  <pageSetup paperSize="9" scale="6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zoomScaleNormal="100" workbookViewId="0">
      <selection activeCell="A22" sqref="A1:IV65536"/>
    </sheetView>
  </sheetViews>
  <sheetFormatPr defaultRowHeight="18.75" x14ac:dyDescent="0.3"/>
  <cols>
    <col min="1" max="1" width="6.7109375" style="125" customWidth="1"/>
    <col min="2" max="2" width="24.7109375" style="125" customWidth="1"/>
    <col min="3" max="3" width="14.5703125" style="125" customWidth="1"/>
    <col min="4" max="6" width="27.42578125" style="125" customWidth="1"/>
    <col min="7" max="7" width="11" style="125" customWidth="1"/>
    <col min="8" max="8" width="18" style="125" customWidth="1"/>
    <col min="9" max="9" width="12.42578125" style="125" customWidth="1"/>
    <col min="10" max="10" width="13.7109375" style="125" customWidth="1"/>
    <col min="11" max="11" width="14.85546875" style="125" customWidth="1"/>
    <col min="12" max="16384" width="9.140625" style="125"/>
  </cols>
  <sheetData>
    <row r="1" spans="1:11" ht="66" customHeight="1" x14ac:dyDescent="0.3">
      <c r="A1" s="1"/>
      <c r="B1" s="1"/>
      <c r="C1" s="1"/>
      <c r="D1" s="1"/>
      <c r="E1" s="1"/>
      <c r="H1" s="329" t="s">
        <v>154</v>
      </c>
      <c r="I1" s="459"/>
      <c r="J1" s="459"/>
      <c r="K1" s="459"/>
    </row>
    <row r="2" spans="1:11" x14ac:dyDescent="0.3">
      <c r="A2" s="1"/>
      <c r="B2" s="1"/>
      <c r="C2" s="1"/>
      <c r="D2" s="1"/>
      <c r="E2" s="1"/>
      <c r="I2" s="459"/>
      <c r="J2" s="459"/>
      <c r="K2" s="459"/>
    </row>
    <row r="3" spans="1:11" ht="63" customHeight="1" x14ac:dyDescent="0.3">
      <c r="A3" s="318" t="s">
        <v>135</v>
      </c>
      <c r="B3" s="318"/>
      <c r="C3" s="318"/>
      <c r="D3" s="318"/>
      <c r="E3" s="318"/>
      <c r="F3" s="318"/>
      <c r="G3" s="318"/>
      <c r="H3" s="318"/>
      <c r="I3" s="318"/>
      <c r="J3" s="318"/>
      <c r="K3" s="318"/>
    </row>
    <row r="4" spans="1:11" x14ac:dyDescent="0.3">
      <c r="A4" s="473" t="s">
        <v>50</v>
      </c>
      <c r="B4" s="473"/>
      <c r="C4" s="473"/>
      <c r="D4" s="473"/>
      <c r="E4" s="473"/>
      <c r="F4" s="473"/>
      <c r="G4" s="473"/>
      <c r="H4" s="473"/>
      <c r="I4" s="473"/>
      <c r="J4" s="473"/>
      <c r="K4" s="473"/>
    </row>
    <row r="5" spans="1:11" ht="37.5" x14ac:dyDescent="0.3">
      <c r="A5" s="1"/>
      <c r="B5" s="5" t="s">
        <v>51</v>
      </c>
      <c r="C5" s="5"/>
      <c r="D5" s="1"/>
      <c r="E5" s="1"/>
      <c r="F5" s="1"/>
      <c r="G5" s="1"/>
      <c r="H5" s="1"/>
      <c r="I5" s="1"/>
      <c r="J5" s="1"/>
      <c r="K5" s="187"/>
    </row>
    <row r="6" spans="1:11" ht="35.25" customHeight="1" x14ac:dyDescent="0.3">
      <c r="A6" s="300" t="s">
        <v>13</v>
      </c>
      <c r="B6" s="300" t="s">
        <v>28</v>
      </c>
      <c r="C6" s="300" t="s">
        <v>82</v>
      </c>
      <c r="D6" s="300" t="s">
        <v>54</v>
      </c>
      <c r="E6" s="300" t="s">
        <v>58</v>
      </c>
      <c r="F6" s="300" t="s">
        <v>121</v>
      </c>
      <c r="G6" s="300" t="s">
        <v>49</v>
      </c>
      <c r="H6" s="300"/>
      <c r="I6" s="300" t="s">
        <v>129</v>
      </c>
      <c r="J6" s="300"/>
      <c r="K6" s="300"/>
    </row>
    <row r="7" spans="1:11" ht="48" customHeight="1" x14ac:dyDescent="0.3">
      <c r="A7" s="300"/>
      <c r="B7" s="300"/>
      <c r="C7" s="300"/>
      <c r="D7" s="300"/>
      <c r="E7" s="300"/>
      <c r="F7" s="300"/>
      <c r="G7" s="2" t="s">
        <v>53</v>
      </c>
      <c r="H7" s="2" t="s">
        <v>22</v>
      </c>
      <c r="I7" s="2" t="s">
        <v>130</v>
      </c>
      <c r="J7" s="2" t="s">
        <v>131</v>
      </c>
      <c r="K7" s="2" t="s">
        <v>132</v>
      </c>
    </row>
    <row r="8" spans="1:11" x14ac:dyDescent="0.3">
      <c r="A8" s="16">
        <v>1</v>
      </c>
      <c r="B8" s="17"/>
      <c r="C8" s="17"/>
      <c r="D8" s="16"/>
      <c r="E8" s="16"/>
      <c r="F8" s="16"/>
      <c r="G8" s="16"/>
      <c r="H8" s="16"/>
      <c r="I8" s="16"/>
      <c r="J8" s="16"/>
      <c r="K8" s="18"/>
    </row>
    <row r="9" spans="1:11" x14ac:dyDescent="0.3">
      <c r="A9" s="16">
        <f>+A8+1</f>
        <v>2</v>
      </c>
      <c r="B9" s="17"/>
      <c r="C9" s="17"/>
      <c r="D9" s="16"/>
      <c r="E9" s="16"/>
      <c r="F9" s="16"/>
      <c r="G9" s="16"/>
      <c r="H9" s="16"/>
      <c r="I9" s="16"/>
      <c r="J9" s="16"/>
      <c r="K9" s="18"/>
    </row>
    <row r="10" spans="1:11" x14ac:dyDescent="0.3">
      <c r="A10" s="16">
        <f>+A9+1</f>
        <v>3</v>
      </c>
      <c r="B10" s="17"/>
      <c r="C10" s="17"/>
      <c r="D10" s="16"/>
      <c r="E10" s="16"/>
      <c r="F10" s="16"/>
      <c r="G10" s="16"/>
      <c r="H10" s="16"/>
      <c r="I10" s="16"/>
      <c r="J10" s="16"/>
      <c r="K10" s="18"/>
    </row>
    <row r="11" spans="1:11" x14ac:dyDescent="0.3">
      <c r="A11" s="300" t="s">
        <v>21</v>
      </c>
      <c r="B11" s="300"/>
      <c r="C11" s="2" t="s">
        <v>128</v>
      </c>
      <c r="D11" s="2">
        <f t="shared" ref="D11:I11" si="0">SUM(D8:D10)</f>
        <v>0</v>
      </c>
      <c r="E11" s="2">
        <f t="shared" si="0"/>
        <v>0</v>
      </c>
      <c r="F11" s="2">
        <f t="shared" si="0"/>
        <v>0</v>
      </c>
      <c r="G11" s="2">
        <f t="shared" si="0"/>
        <v>0</v>
      </c>
      <c r="H11" s="2">
        <f t="shared" si="0"/>
        <v>0</v>
      </c>
      <c r="I11" s="2">
        <f t="shared" si="0"/>
        <v>0</v>
      </c>
      <c r="J11" s="2">
        <v>0</v>
      </c>
      <c r="K11" s="2">
        <f>SUM(K8:K10)</f>
        <v>0</v>
      </c>
    </row>
    <row r="13" spans="1:11" x14ac:dyDescent="0.3">
      <c r="A13" s="1"/>
      <c r="B13" s="31" t="s">
        <v>52</v>
      </c>
      <c r="C13" s="5"/>
      <c r="D13" s="1"/>
      <c r="E13" s="1"/>
      <c r="F13" s="187"/>
      <c r="G13" s="187"/>
      <c r="H13" s="187"/>
      <c r="I13" s="1"/>
      <c r="J13" s="1"/>
      <c r="K13" s="187"/>
    </row>
    <row r="14" spans="1:11" ht="15" customHeight="1" x14ac:dyDescent="0.3">
      <c r="A14" s="300" t="s">
        <v>13</v>
      </c>
      <c r="B14" s="300" t="s">
        <v>29</v>
      </c>
      <c r="C14" s="300" t="s">
        <v>82</v>
      </c>
      <c r="D14" s="300" t="s">
        <v>54</v>
      </c>
      <c r="E14" s="300" t="s">
        <v>58</v>
      </c>
      <c r="F14" s="300" t="s">
        <v>121</v>
      </c>
      <c r="G14" s="474" t="s">
        <v>48</v>
      </c>
      <c r="H14" s="413"/>
      <c r="I14" s="413"/>
      <c r="J14" s="413"/>
      <c r="K14" s="475"/>
    </row>
    <row r="15" spans="1:11" ht="48.6" customHeight="1" x14ac:dyDescent="0.3">
      <c r="A15" s="300"/>
      <c r="B15" s="300"/>
      <c r="C15" s="300"/>
      <c r="D15" s="300"/>
      <c r="E15" s="300"/>
      <c r="F15" s="300"/>
      <c r="G15" s="476"/>
      <c r="H15" s="477"/>
      <c r="I15" s="477"/>
      <c r="J15" s="477"/>
      <c r="K15" s="478"/>
    </row>
    <row r="16" spans="1:11" x14ac:dyDescent="0.3">
      <c r="A16" s="16">
        <v>1</v>
      </c>
      <c r="B16" s="17"/>
      <c r="C16" s="17"/>
      <c r="D16" s="16"/>
      <c r="E16" s="16"/>
      <c r="F16" s="16"/>
      <c r="G16" s="405"/>
      <c r="H16" s="406"/>
      <c r="I16" s="406"/>
      <c r="J16" s="406"/>
      <c r="K16" s="407"/>
    </row>
    <row r="17" spans="1:11" x14ac:dyDescent="0.3">
      <c r="A17" s="16">
        <f>+A16+1</f>
        <v>2</v>
      </c>
      <c r="B17" s="17"/>
      <c r="C17" s="17"/>
      <c r="D17" s="16"/>
      <c r="E17" s="16"/>
      <c r="F17" s="16"/>
      <c r="G17" s="405"/>
      <c r="H17" s="406"/>
      <c r="I17" s="406"/>
      <c r="J17" s="406"/>
      <c r="K17" s="407"/>
    </row>
    <row r="18" spans="1:11" x14ac:dyDescent="0.3">
      <c r="A18" s="16">
        <f>+A17+1</f>
        <v>3</v>
      </c>
      <c r="B18" s="17"/>
      <c r="C18" s="17"/>
      <c r="D18" s="16"/>
      <c r="E18" s="16"/>
      <c r="F18" s="16"/>
      <c r="G18" s="405"/>
      <c r="H18" s="406"/>
      <c r="I18" s="406"/>
      <c r="J18" s="406"/>
      <c r="K18" s="407"/>
    </row>
    <row r="19" spans="1:11" x14ac:dyDescent="0.3">
      <c r="A19" s="300" t="s">
        <v>21</v>
      </c>
      <c r="B19" s="300"/>
      <c r="C19" s="2" t="s">
        <v>128</v>
      </c>
      <c r="D19" s="2">
        <f>SUM(D16:D18)</f>
        <v>0</v>
      </c>
      <c r="E19" s="2">
        <f>SUM(E16:E18)</f>
        <v>0</v>
      </c>
      <c r="F19" s="2">
        <f>SUM(F16:F18)</f>
        <v>0</v>
      </c>
      <c r="G19" s="405" t="s">
        <v>128</v>
      </c>
      <c r="H19" s="406"/>
      <c r="I19" s="406"/>
      <c r="J19" s="406"/>
      <c r="K19" s="407"/>
    </row>
    <row r="22" spans="1:11" x14ac:dyDescent="0.3">
      <c r="A22" s="1"/>
      <c r="B22" s="31" t="s">
        <v>66</v>
      </c>
      <c r="C22" s="5"/>
      <c r="D22" s="1"/>
      <c r="E22" s="1"/>
      <c r="F22" s="187"/>
      <c r="G22" s="187"/>
      <c r="H22" s="187"/>
      <c r="I22" s="1"/>
      <c r="J22" s="1"/>
      <c r="K22" s="187"/>
    </row>
    <row r="23" spans="1:11" ht="16.5" customHeight="1" x14ac:dyDescent="0.3">
      <c r="A23" s="300" t="s">
        <v>13</v>
      </c>
      <c r="B23" s="300" t="s">
        <v>69</v>
      </c>
      <c r="C23" s="300" t="s">
        <v>82</v>
      </c>
      <c r="D23" s="300" t="s">
        <v>70</v>
      </c>
      <c r="E23" s="300" t="s">
        <v>67</v>
      </c>
      <c r="F23" s="300" t="s">
        <v>122</v>
      </c>
      <c r="G23" s="474" t="s">
        <v>68</v>
      </c>
      <c r="H23" s="413"/>
      <c r="I23" s="413"/>
      <c r="J23" s="413"/>
      <c r="K23" s="475"/>
    </row>
    <row r="24" spans="1:11" ht="34.5" customHeight="1" x14ac:dyDescent="0.3">
      <c r="A24" s="300"/>
      <c r="B24" s="300"/>
      <c r="C24" s="300"/>
      <c r="D24" s="300"/>
      <c r="E24" s="300"/>
      <c r="F24" s="300"/>
      <c r="G24" s="476"/>
      <c r="H24" s="477"/>
      <c r="I24" s="477"/>
      <c r="J24" s="477"/>
      <c r="K24" s="478"/>
    </row>
    <row r="25" spans="1:11" x14ac:dyDescent="0.3">
      <c r="A25" s="16">
        <v>1</v>
      </c>
      <c r="B25" s="17"/>
      <c r="C25" s="17"/>
      <c r="D25" s="16"/>
      <c r="E25" s="16"/>
      <c r="F25" s="16"/>
      <c r="G25" s="405"/>
      <c r="H25" s="406"/>
      <c r="I25" s="406"/>
      <c r="J25" s="406"/>
      <c r="K25" s="407"/>
    </row>
    <row r="26" spans="1:11" x14ac:dyDescent="0.3">
      <c r="A26" s="16">
        <f>+A25+1</f>
        <v>2</v>
      </c>
      <c r="B26" s="17"/>
      <c r="C26" s="17"/>
      <c r="D26" s="16"/>
      <c r="E26" s="16"/>
      <c r="F26" s="16"/>
      <c r="G26" s="405"/>
      <c r="H26" s="406"/>
      <c r="I26" s="406"/>
      <c r="J26" s="406"/>
      <c r="K26" s="407"/>
    </row>
    <row r="27" spans="1:11" x14ac:dyDescent="0.3">
      <c r="A27" s="16">
        <f>+A26+1</f>
        <v>3</v>
      </c>
      <c r="B27" s="17"/>
      <c r="C27" s="17"/>
      <c r="D27" s="16"/>
      <c r="E27" s="16"/>
      <c r="F27" s="16"/>
      <c r="G27" s="405"/>
      <c r="H27" s="406"/>
      <c r="I27" s="406"/>
      <c r="J27" s="406"/>
      <c r="K27" s="407"/>
    </row>
    <row r="28" spans="1:11" x14ac:dyDescent="0.3">
      <c r="A28" s="300" t="s">
        <v>21</v>
      </c>
      <c r="B28" s="300"/>
      <c r="C28" s="2"/>
      <c r="D28" s="2">
        <f>SUM(D25:D27)</f>
        <v>0</v>
      </c>
      <c r="E28" s="2">
        <f>SUM(E25:E27)</f>
        <v>0</v>
      </c>
      <c r="F28" s="2">
        <f>SUM(F25:F27)</f>
        <v>0</v>
      </c>
      <c r="G28" s="405" t="s">
        <v>128</v>
      </c>
      <c r="H28" s="406"/>
      <c r="I28" s="406"/>
      <c r="J28" s="406"/>
      <c r="K28" s="407"/>
    </row>
    <row r="30" spans="1:11" x14ac:dyDescent="0.3">
      <c r="A30" s="479"/>
      <c r="B30" s="479"/>
      <c r="C30" s="479"/>
      <c r="D30" s="479"/>
      <c r="E30" s="479"/>
      <c r="F30" s="479"/>
      <c r="G30" s="479"/>
      <c r="H30" s="479"/>
      <c r="I30" s="479"/>
      <c r="J30" s="479"/>
      <c r="K30" s="479"/>
    </row>
    <row r="35" spans="2:2" x14ac:dyDescent="0.3">
      <c r="B35" s="178"/>
    </row>
  </sheetData>
  <mergeCells count="38">
    <mergeCell ref="G14:K15"/>
    <mergeCell ref="G16:K16"/>
    <mergeCell ref="G17:K17"/>
    <mergeCell ref="G18:K18"/>
    <mergeCell ref="G19:K19"/>
    <mergeCell ref="A30:K30"/>
    <mergeCell ref="G28:K28"/>
    <mergeCell ref="A23:A24"/>
    <mergeCell ref="B23:B24"/>
    <mergeCell ref="D23:D24"/>
    <mergeCell ref="E23:E24"/>
    <mergeCell ref="G26:K26"/>
    <mergeCell ref="F23:F24"/>
    <mergeCell ref="A28:B28"/>
    <mergeCell ref="C23:C24"/>
    <mergeCell ref="G27:K27"/>
    <mergeCell ref="G23:K24"/>
    <mergeCell ref="G25:K25"/>
    <mergeCell ref="H1:K1"/>
    <mergeCell ref="A19:B19"/>
    <mergeCell ref="D14:D15"/>
    <mergeCell ref="E14:E15"/>
    <mergeCell ref="F14:F15"/>
    <mergeCell ref="F6:F7"/>
    <mergeCell ref="A14:A15"/>
    <mergeCell ref="B14:B15"/>
    <mergeCell ref="A11:B11"/>
    <mergeCell ref="C14:C15"/>
    <mergeCell ref="A3:K3"/>
    <mergeCell ref="A4:K4"/>
    <mergeCell ref="I6:K6"/>
    <mergeCell ref="D6:D7"/>
    <mergeCell ref="I2:K2"/>
    <mergeCell ref="A6:A7"/>
    <mergeCell ref="B6:B7"/>
    <mergeCell ref="C6:C7"/>
    <mergeCell ref="E6:E7"/>
    <mergeCell ref="G6:H6"/>
  </mergeCells>
  <pageMargins left="0.70866141732283472" right="0.70866141732283472" top="0.74803149606299213" bottom="0.74803149606299213" header="0.31496062992125984" footer="0.31496062992125984"/>
  <pageSetup paperSize="9" scale="5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35"/>
  <sheetViews>
    <sheetView view="pageBreakPreview" zoomScaleNormal="100" zoomScaleSheetLayoutView="100" workbookViewId="0">
      <selection activeCell="A22" sqref="A1:IV65536"/>
    </sheetView>
  </sheetViews>
  <sheetFormatPr defaultRowHeight="18.75" x14ac:dyDescent="0.25"/>
  <cols>
    <col min="1" max="1" width="6" style="182" customWidth="1"/>
    <col min="2" max="2" width="17.28515625" style="182" customWidth="1"/>
    <col min="3" max="3" width="13.7109375" style="182" customWidth="1"/>
    <col min="4" max="7" width="20.85546875" style="182" customWidth="1"/>
    <col min="8" max="8" width="17.5703125" style="182" customWidth="1"/>
    <col min="9" max="9" width="19.28515625" style="182" customWidth="1"/>
    <col min="10" max="10" width="14" style="182" customWidth="1"/>
    <col min="11" max="13" width="18.7109375" style="182" customWidth="1"/>
    <col min="14" max="19" width="15.7109375" style="182" customWidth="1"/>
    <col min="20" max="16384" width="9.140625" style="182"/>
  </cols>
  <sheetData>
    <row r="1" spans="1:10" ht="66.75" customHeight="1" x14ac:dyDescent="0.25">
      <c r="H1" s="482" t="s">
        <v>155</v>
      </c>
      <c r="I1" s="482"/>
      <c r="J1" s="482"/>
    </row>
    <row r="3" spans="1:10" ht="73.5" customHeight="1" x14ac:dyDescent="0.25">
      <c r="A3" s="463" t="s">
        <v>1886</v>
      </c>
      <c r="B3" s="463"/>
      <c r="C3" s="463"/>
      <c r="D3" s="463"/>
      <c r="E3" s="463"/>
      <c r="F3" s="463"/>
      <c r="G3" s="463"/>
      <c r="H3" s="463"/>
      <c r="I3" s="463"/>
      <c r="J3" s="463"/>
    </row>
    <row r="5" spans="1:10" ht="47.25" customHeight="1" x14ac:dyDescent="0.25">
      <c r="A5" s="342" t="s">
        <v>123</v>
      </c>
      <c r="B5" s="342" t="s">
        <v>59</v>
      </c>
      <c r="C5" s="342" t="s">
        <v>127</v>
      </c>
      <c r="D5" s="483" t="s">
        <v>60</v>
      </c>
      <c r="E5" s="484"/>
      <c r="F5" s="480" t="s">
        <v>65</v>
      </c>
      <c r="G5" s="480" t="s">
        <v>63</v>
      </c>
      <c r="H5" s="480" t="s">
        <v>111</v>
      </c>
      <c r="I5" s="480" t="s">
        <v>112</v>
      </c>
      <c r="J5" s="480" t="s">
        <v>27</v>
      </c>
    </row>
    <row r="6" spans="1:10" ht="60.75" customHeight="1" x14ac:dyDescent="0.25">
      <c r="A6" s="342"/>
      <c r="B6" s="342"/>
      <c r="C6" s="342"/>
      <c r="D6" s="183" t="s">
        <v>61</v>
      </c>
      <c r="E6" s="183" t="s">
        <v>62</v>
      </c>
      <c r="F6" s="481"/>
      <c r="G6" s="481"/>
      <c r="H6" s="481"/>
      <c r="I6" s="481"/>
      <c r="J6" s="481"/>
    </row>
    <row r="7" spans="1:10" x14ac:dyDescent="0.25">
      <c r="A7" s="170">
        <v>1</v>
      </c>
      <c r="B7" s="184"/>
      <c r="C7" s="184"/>
      <c r="D7" s="184"/>
      <c r="E7" s="184"/>
      <c r="F7" s="184"/>
      <c r="G7" s="184"/>
      <c r="H7" s="184"/>
      <c r="I7" s="184"/>
      <c r="J7" s="184"/>
    </row>
    <row r="8" spans="1:10" x14ac:dyDescent="0.25">
      <c r="A8" s="170">
        <v>2</v>
      </c>
      <c r="B8" s="184"/>
      <c r="C8" s="185" t="s">
        <v>128</v>
      </c>
      <c r="D8" s="184"/>
      <c r="E8" s="184"/>
      <c r="F8" s="184"/>
      <c r="G8" s="184"/>
      <c r="H8" s="184"/>
      <c r="I8" s="184"/>
      <c r="J8" s="184"/>
    </row>
    <row r="9" spans="1:10" x14ac:dyDescent="0.25">
      <c r="A9" s="170">
        <v>3</v>
      </c>
      <c r="B9" s="184"/>
      <c r="C9" s="185" t="s">
        <v>128</v>
      </c>
      <c r="D9" s="184"/>
      <c r="E9" s="184"/>
      <c r="F9" s="184"/>
      <c r="G9" s="184"/>
      <c r="H9" s="184"/>
      <c r="I9" s="184"/>
      <c r="J9" s="184"/>
    </row>
    <row r="10" spans="1:10" x14ac:dyDescent="0.25">
      <c r="A10" s="170">
        <v>4</v>
      </c>
      <c r="B10" s="184"/>
      <c r="C10" s="185" t="s">
        <v>128</v>
      </c>
      <c r="D10" s="184"/>
      <c r="E10" s="184"/>
      <c r="F10" s="184"/>
      <c r="G10" s="184"/>
      <c r="H10" s="184"/>
      <c r="I10" s="184"/>
      <c r="J10" s="184"/>
    </row>
    <row r="11" spans="1:10" x14ac:dyDescent="0.25">
      <c r="A11" s="170">
        <v>5</v>
      </c>
      <c r="B11" s="184"/>
      <c r="C11" s="185" t="s">
        <v>128</v>
      </c>
      <c r="D11" s="184"/>
      <c r="E11" s="184"/>
      <c r="F11" s="184"/>
      <c r="G11" s="184"/>
      <c r="H11" s="184"/>
      <c r="I11" s="184"/>
      <c r="J11" s="184"/>
    </row>
    <row r="13" spans="1:10" ht="30.75" customHeight="1" x14ac:dyDescent="0.25">
      <c r="A13" s="186"/>
      <c r="B13" s="470" t="s">
        <v>64</v>
      </c>
      <c r="C13" s="470"/>
      <c r="D13" s="470"/>
      <c r="E13" s="470"/>
      <c r="F13" s="470"/>
      <c r="G13" s="470"/>
      <c r="H13" s="470"/>
      <c r="I13" s="470"/>
      <c r="J13" s="470"/>
    </row>
    <row r="14" spans="1:10" ht="18.75" customHeight="1" x14ac:dyDescent="0.25">
      <c r="A14" s="186"/>
      <c r="B14" s="186"/>
      <c r="C14" s="186"/>
      <c r="D14" s="186"/>
      <c r="E14" s="186"/>
      <c r="F14" s="186"/>
      <c r="G14" s="186"/>
      <c r="H14" s="186"/>
      <c r="I14" s="186"/>
      <c r="J14" s="186"/>
    </row>
    <row r="35" spans="2:2" x14ac:dyDescent="0.25">
      <c r="B35" s="1"/>
    </row>
  </sheetData>
  <mergeCells count="12">
    <mergeCell ref="H5:H6"/>
    <mergeCell ref="I5:I6"/>
    <mergeCell ref="J5:J6"/>
    <mergeCell ref="C5:C6"/>
    <mergeCell ref="H1:J1"/>
    <mergeCell ref="D5:E5"/>
    <mergeCell ref="B13:J13"/>
    <mergeCell ref="A3:J3"/>
    <mergeCell ref="A5:A6"/>
    <mergeCell ref="B5:B6"/>
    <mergeCell ref="F5:F6"/>
    <mergeCell ref="G5:G6"/>
  </mergeCells>
  <printOptions horizontalCentered="1"/>
  <pageMargins left="0.19685039370078741" right="0.19685039370078741" top="0.19685039370078741" bottom="0.19685039370078741" header="0" footer="0"/>
  <pageSetup paperSize="9" scale="8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D17"/>
  <sheetViews>
    <sheetView workbookViewId="0">
      <selection activeCell="D17" sqref="A5:D17"/>
    </sheetView>
  </sheetViews>
  <sheetFormatPr defaultRowHeight="15" x14ac:dyDescent="0.25"/>
  <cols>
    <col min="2" max="2" width="57.42578125" customWidth="1"/>
    <col min="3" max="3" width="24.42578125" customWidth="1"/>
    <col min="4" max="4" width="24.28515625" customWidth="1"/>
  </cols>
  <sheetData>
    <row r="3" spans="1:4" ht="36.75" customHeight="1" x14ac:dyDescent="0.25"/>
    <row r="5" spans="1:4" ht="75" customHeight="1" x14ac:dyDescent="0.25">
      <c r="A5" s="485" t="s">
        <v>76</v>
      </c>
      <c r="B5" s="485"/>
      <c r="C5" s="485"/>
      <c r="D5" s="485"/>
    </row>
    <row r="7" spans="1:4" ht="25.5" x14ac:dyDescent="0.25">
      <c r="A7" s="23" t="s">
        <v>25</v>
      </c>
      <c r="B7" s="23" t="s">
        <v>84</v>
      </c>
      <c r="C7" s="23" t="s">
        <v>82</v>
      </c>
      <c r="D7" s="23" t="s">
        <v>83</v>
      </c>
    </row>
    <row r="8" spans="1:4" x14ac:dyDescent="0.25">
      <c r="A8" s="20">
        <v>1</v>
      </c>
      <c r="B8" s="20"/>
      <c r="C8" s="20"/>
      <c r="D8" s="20"/>
    </row>
    <row r="9" spans="1:4" x14ac:dyDescent="0.25">
      <c r="A9" s="20">
        <f>+A8+1</f>
        <v>2</v>
      </c>
      <c r="B9" s="21"/>
      <c r="C9" s="21"/>
      <c r="D9" s="22"/>
    </row>
    <row r="10" spans="1:4" x14ac:dyDescent="0.25">
      <c r="A10" s="20">
        <f t="shared" ref="A10:A17" si="0">+A9+1</f>
        <v>3</v>
      </c>
      <c r="B10" s="21"/>
      <c r="C10" s="21"/>
      <c r="D10" s="22"/>
    </row>
    <row r="11" spans="1:4" x14ac:dyDescent="0.25">
      <c r="A11" s="20">
        <f t="shared" si="0"/>
        <v>4</v>
      </c>
      <c r="B11" s="21"/>
      <c r="C11" s="21"/>
      <c r="D11" s="22"/>
    </row>
    <row r="12" spans="1:4" x14ac:dyDescent="0.25">
      <c r="A12" s="20">
        <f t="shared" si="0"/>
        <v>5</v>
      </c>
      <c r="B12" s="21"/>
      <c r="C12" s="21"/>
      <c r="D12" s="22"/>
    </row>
    <row r="13" spans="1:4" x14ac:dyDescent="0.25">
      <c r="A13" s="20">
        <f t="shared" si="0"/>
        <v>6</v>
      </c>
      <c r="B13" s="21"/>
      <c r="C13" s="21"/>
      <c r="D13" s="22"/>
    </row>
    <row r="14" spans="1:4" x14ac:dyDescent="0.25">
      <c r="A14" s="20">
        <f t="shared" si="0"/>
        <v>7</v>
      </c>
      <c r="B14" s="21"/>
      <c r="C14" s="21"/>
      <c r="D14" s="22"/>
    </row>
    <row r="15" spans="1:4" x14ac:dyDescent="0.25">
      <c r="A15" s="20">
        <f t="shared" si="0"/>
        <v>8</v>
      </c>
      <c r="B15" s="21"/>
      <c r="C15" s="21"/>
      <c r="D15" s="22"/>
    </row>
    <row r="16" spans="1:4" x14ac:dyDescent="0.25">
      <c r="A16" s="20">
        <f t="shared" si="0"/>
        <v>9</v>
      </c>
      <c r="B16" s="21"/>
      <c r="C16" s="21"/>
      <c r="D16" s="22"/>
    </row>
    <row r="17" spans="1:4" x14ac:dyDescent="0.25">
      <c r="A17" s="20">
        <f t="shared" si="0"/>
        <v>10</v>
      </c>
      <c r="B17" s="21"/>
      <c r="C17" s="21"/>
      <c r="D17" s="22"/>
    </row>
  </sheetData>
  <mergeCells count="1">
    <mergeCell ref="A5:D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view="pageBreakPreview" zoomScale="85" zoomScaleNormal="85" zoomScaleSheetLayoutView="85" workbookViewId="0">
      <pane xSplit="4" ySplit="4" topLeftCell="E5" activePane="bottomRight" state="frozen"/>
      <selection activeCell="A22" sqref="A1:IV65536"/>
      <selection pane="topRight" activeCell="A22" sqref="A1:IV65536"/>
      <selection pane="bottomLeft" activeCell="A22" sqref="A1:IV65536"/>
      <selection pane="bottomRight" activeCell="A22" sqref="A1:IV65536"/>
    </sheetView>
  </sheetViews>
  <sheetFormatPr defaultRowHeight="18.75" x14ac:dyDescent="0.25"/>
  <cols>
    <col min="1" max="1" width="8.140625" style="9" customWidth="1"/>
    <col min="2" max="2" width="15.28515625" style="11" customWidth="1"/>
    <col min="3" max="3" width="15.7109375" style="11" customWidth="1"/>
    <col min="4" max="4" width="19.85546875" style="9" customWidth="1"/>
    <col min="5" max="5" width="24.85546875" style="11" customWidth="1"/>
    <col min="6" max="8" width="15.7109375" style="11" customWidth="1"/>
    <col min="9" max="9" width="20.5703125" style="11" customWidth="1"/>
    <col min="10" max="10" width="17.5703125" style="11" customWidth="1"/>
    <col min="11" max="12" width="18.140625"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6" ht="93" customHeight="1" x14ac:dyDescent="0.3">
      <c r="G1" s="305" t="s">
        <v>144</v>
      </c>
      <c r="H1" s="305"/>
      <c r="I1" s="305"/>
      <c r="J1" s="305"/>
      <c r="K1" s="307"/>
      <c r="L1" s="307"/>
    </row>
    <row r="2" spans="1:16" x14ac:dyDescent="0.3">
      <c r="K2" s="307"/>
      <c r="L2" s="307"/>
    </row>
    <row r="3" spans="1:16" ht="60" customHeight="1" x14ac:dyDescent="0.25">
      <c r="A3" s="304" t="s">
        <v>483</v>
      </c>
      <c r="B3" s="304"/>
      <c r="C3" s="304"/>
      <c r="D3" s="304"/>
      <c r="E3" s="304"/>
      <c r="F3" s="304"/>
      <c r="G3" s="304"/>
      <c r="H3" s="304"/>
      <c r="I3" s="304"/>
      <c r="J3" s="304"/>
      <c r="K3" s="14"/>
      <c r="L3" s="14"/>
      <c r="M3" s="10"/>
      <c r="N3" s="10"/>
      <c r="O3" s="10"/>
      <c r="P3" s="10"/>
    </row>
    <row r="4" spans="1:16" x14ac:dyDescent="0.25">
      <c r="L4" s="9"/>
    </row>
    <row r="5" spans="1:16" ht="39.75" customHeight="1" x14ac:dyDescent="0.25">
      <c r="A5" s="308" t="s">
        <v>13</v>
      </c>
      <c r="B5" s="301" t="s">
        <v>85</v>
      </c>
      <c r="C5" s="301" t="s">
        <v>86</v>
      </c>
      <c r="D5" s="301" t="s">
        <v>87</v>
      </c>
      <c r="E5" s="301" t="s">
        <v>88</v>
      </c>
      <c r="F5" s="303" t="s">
        <v>101</v>
      </c>
      <c r="G5" s="303"/>
      <c r="H5" s="301" t="s">
        <v>108</v>
      </c>
      <c r="I5" s="301" t="s">
        <v>109</v>
      </c>
      <c r="J5" s="301" t="s">
        <v>136</v>
      </c>
    </row>
    <row r="6" spans="1:16" ht="159.75" customHeight="1" x14ac:dyDescent="0.25">
      <c r="A6" s="309"/>
      <c r="B6" s="302"/>
      <c r="C6" s="302"/>
      <c r="D6" s="302"/>
      <c r="E6" s="302"/>
      <c r="F6" s="168" t="s">
        <v>107</v>
      </c>
      <c r="G6" s="168" t="s">
        <v>110</v>
      </c>
      <c r="H6" s="302"/>
      <c r="I6" s="302"/>
      <c r="J6" s="302"/>
    </row>
    <row r="7" spans="1:16" ht="36.75" customHeight="1" x14ac:dyDescent="0.3">
      <c r="A7" s="272">
        <v>1</v>
      </c>
      <c r="B7" s="29"/>
      <c r="C7" s="29"/>
      <c r="D7" s="30"/>
      <c r="E7" s="29"/>
      <c r="F7" s="29"/>
      <c r="G7" s="29"/>
      <c r="H7" s="29"/>
      <c r="I7" s="29"/>
      <c r="J7" s="29"/>
    </row>
    <row r="8" spans="1:16" ht="36.75" customHeight="1" x14ac:dyDescent="0.3">
      <c r="A8" s="272">
        <v>2</v>
      </c>
      <c r="B8" s="29"/>
      <c r="C8" s="29"/>
      <c r="D8" s="29"/>
      <c r="E8" s="29"/>
      <c r="F8" s="29"/>
      <c r="G8" s="29"/>
      <c r="H8" s="29"/>
      <c r="I8" s="29"/>
      <c r="J8" s="29"/>
    </row>
    <row r="9" spans="1:16" ht="36.75" customHeight="1" x14ac:dyDescent="0.3">
      <c r="A9" s="272">
        <v>3</v>
      </c>
      <c r="B9" s="29"/>
      <c r="C9" s="29"/>
      <c r="D9" s="29"/>
      <c r="E9" s="29"/>
      <c r="F9" s="29"/>
      <c r="G9" s="29"/>
      <c r="H9" s="29"/>
      <c r="I9" s="29"/>
      <c r="J9" s="29"/>
    </row>
    <row r="10" spans="1:16" ht="36.75" customHeight="1" x14ac:dyDescent="0.3">
      <c r="A10" s="272">
        <v>4</v>
      </c>
      <c r="B10" s="29"/>
      <c r="C10" s="29"/>
      <c r="D10" s="30"/>
      <c r="E10" s="29"/>
      <c r="F10" s="29"/>
      <c r="G10" s="29"/>
      <c r="H10" s="29"/>
      <c r="I10" s="29"/>
      <c r="J10" s="29"/>
    </row>
    <row r="12" spans="1:16" ht="4.5" customHeight="1" x14ac:dyDescent="0.25"/>
    <row r="13" spans="1:16" ht="66.75" customHeight="1" x14ac:dyDescent="0.25">
      <c r="A13" s="306" t="s">
        <v>137</v>
      </c>
      <c r="B13" s="306"/>
      <c r="C13" s="306"/>
      <c r="D13" s="306"/>
      <c r="E13" s="306"/>
      <c r="F13" s="306"/>
      <c r="G13" s="306"/>
      <c r="H13" s="306"/>
      <c r="I13" s="306"/>
      <c r="J13" s="306"/>
      <c r="K13" s="19"/>
      <c r="L13" s="19"/>
    </row>
  </sheetData>
  <mergeCells count="14">
    <mergeCell ref="G1:J1"/>
    <mergeCell ref="A13:J13"/>
    <mergeCell ref="K1:L1"/>
    <mergeCell ref="K2:L2"/>
    <mergeCell ref="I5:I6"/>
    <mergeCell ref="J5:J6"/>
    <mergeCell ref="A5:A6"/>
    <mergeCell ref="B5:B6"/>
    <mergeCell ref="C5:C6"/>
    <mergeCell ref="D5:D6"/>
    <mergeCell ref="E5:E6"/>
    <mergeCell ref="F5:G5"/>
    <mergeCell ref="H5:H6"/>
    <mergeCell ref="A3:J3"/>
  </mergeCells>
  <printOptions horizontalCentered="1"/>
  <pageMargins left="0.19685039370078741" right="0.19685039370078741" top="0.19685039370078741" bottom="0.19685039370078741" header="0" footer="0"/>
  <pageSetup paperSize="9" scale="8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K647"/>
  <sheetViews>
    <sheetView topLeftCell="A28" zoomScale="85" zoomScaleNormal="85" workbookViewId="0">
      <selection activeCell="F5" sqref="F5:F6"/>
    </sheetView>
  </sheetViews>
  <sheetFormatPr defaultRowHeight="18.75" x14ac:dyDescent="0.25"/>
  <cols>
    <col min="1" max="1" width="5.28515625" style="1" bestFit="1" customWidth="1"/>
    <col min="2" max="2" width="19.85546875" style="1" bestFit="1" customWidth="1"/>
    <col min="3" max="3" width="66.7109375" style="1" customWidth="1"/>
    <col min="4" max="4" width="22.85546875" style="1" bestFit="1" customWidth="1"/>
    <col min="5" max="5" width="16.42578125" style="1" customWidth="1"/>
    <col min="6" max="6" width="34.7109375" style="1" bestFit="1" customWidth="1"/>
    <col min="7" max="12" width="15.7109375" style="1" customWidth="1"/>
    <col min="13" max="16384" width="9.140625" style="1"/>
  </cols>
  <sheetData>
    <row r="1" spans="1:6" ht="105.75" customHeight="1" x14ac:dyDescent="0.3">
      <c r="D1" s="329" t="s">
        <v>142</v>
      </c>
      <c r="E1" s="329"/>
      <c r="F1" s="329"/>
    </row>
    <row r="2" spans="1:6" x14ac:dyDescent="0.3">
      <c r="F2" s="55"/>
    </row>
    <row r="3" spans="1:6" ht="78.75" customHeight="1" x14ac:dyDescent="0.25">
      <c r="A3" s="330" t="s">
        <v>1891</v>
      </c>
      <c r="B3" s="330"/>
      <c r="C3" s="330"/>
      <c r="D3" s="330"/>
      <c r="E3" s="330"/>
      <c r="F3" s="330"/>
    </row>
    <row r="4" spans="1:6" ht="78.75" customHeight="1" x14ac:dyDescent="0.25">
      <c r="A4" s="66"/>
      <c r="B4" s="66"/>
      <c r="C4" s="66"/>
      <c r="D4" s="66"/>
      <c r="E4" s="66"/>
      <c r="F4" s="4"/>
    </row>
    <row r="5" spans="1:6" ht="50.25" customHeight="1" x14ac:dyDescent="0.25">
      <c r="A5" s="331" t="s">
        <v>13</v>
      </c>
      <c r="B5" s="331" t="s">
        <v>14</v>
      </c>
      <c r="C5" s="331" t="s">
        <v>102</v>
      </c>
      <c r="D5" s="333" t="s">
        <v>15</v>
      </c>
      <c r="E5" s="333"/>
      <c r="F5" s="331" t="s">
        <v>55</v>
      </c>
    </row>
    <row r="6" spans="1:6" ht="50.25" customHeight="1" x14ac:dyDescent="0.25">
      <c r="A6" s="332"/>
      <c r="B6" s="332"/>
      <c r="C6" s="332"/>
      <c r="D6" s="67" t="s">
        <v>16</v>
      </c>
      <c r="E6" s="67" t="s">
        <v>17</v>
      </c>
      <c r="F6" s="332"/>
    </row>
    <row r="7" spans="1:6" x14ac:dyDescent="0.25">
      <c r="A7" s="334">
        <v>1</v>
      </c>
      <c r="B7" s="337" t="s">
        <v>18</v>
      </c>
      <c r="C7" s="68" t="s">
        <v>104</v>
      </c>
      <c r="D7" s="69">
        <v>0</v>
      </c>
      <c r="E7" s="69">
        <v>0</v>
      </c>
      <c r="F7" s="69"/>
    </row>
    <row r="8" spans="1:6" x14ac:dyDescent="0.25">
      <c r="A8" s="335"/>
      <c r="B8" s="338"/>
      <c r="C8" s="70" t="s">
        <v>105</v>
      </c>
      <c r="D8" s="71">
        <v>5</v>
      </c>
      <c r="E8" s="71">
        <v>7945</v>
      </c>
      <c r="F8" s="69" t="s">
        <v>163</v>
      </c>
    </row>
    <row r="9" spans="1:6" x14ac:dyDescent="0.25">
      <c r="A9" s="335"/>
      <c r="B9" s="338"/>
      <c r="C9" s="70" t="s">
        <v>106</v>
      </c>
      <c r="D9" s="71">
        <v>0</v>
      </c>
      <c r="E9" s="71">
        <v>0</v>
      </c>
      <c r="F9" s="71"/>
    </row>
    <row r="10" spans="1:6" x14ac:dyDescent="0.25">
      <c r="A10" s="335"/>
      <c r="B10" s="338"/>
      <c r="C10" s="72" t="s">
        <v>103</v>
      </c>
      <c r="D10" s="71">
        <v>15</v>
      </c>
      <c r="E10" s="71">
        <v>402671.01400000002</v>
      </c>
      <c r="F10" s="73" t="s">
        <v>163</v>
      </c>
    </row>
    <row r="11" spans="1:6" x14ac:dyDescent="0.25">
      <c r="A11" s="334">
        <f>+A7+1</f>
        <v>2</v>
      </c>
      <c r="B11" s="337" t="s">
        <v>19</v>
      </c>
      <c r="C11" s="68" t="s">
        <v>104</v>
      </c>
      <c r="D11" s="69">
        <v>3</v>
      </c>
      <c r="E11" s="69">
        <v>57150.000099999997</v>
      </c>
      <c r="F11" s="73" t="s">
        <v>163</v>
      </c>
    </row>
    <row r="12" spans="1:6" x14ac:dyDescent="0.25">
      <c r="A12" s="335"/>
      <c r="B12" s="338"/>
      <c r="C12" s="70" t="s">
        <v>105</v>
      </c>
      <c r="D12" s="71">
        <v>35</v>
      </c>
      <c r="E12" s="71">
        <v>42557.137499999997</v>
      </c>
      <c r="F12" s="73" t="s">
        <v>163</v>
      </c>
    </row>
    <row r="13" spans="1:6" x14ac:dyDescent="0.25">
      <c r="A13" s="335"/>
      <c r="B13" s="338"/>
      <c r="C13" s="74" t="s">
        <v>106</v>
      </c>
      <c r="D13" s="75"/>
      <c r="E13" s="75"/>
      <c r="F13" s="75"/>
    </row>
    <row r="14" spans="1:6" x14ac:dyDescent="0.25">
      <c r="A14" s="335"/>
      <c r="B14" s="338"/>
      <c r="C14" s="72" t="s">
        <v>103</v>
      </c>
      <c r="D14" s="73">
        <v>18</v>
      </c>
      <c r="E14" s="73">
        <v>1655079.2857600001</v>
      </c>
      <c r="F14" s="73" t="s">
        <v>163</v>
      </c>
    </row>
    <row r="15" spans="1:6" x14ac:dyDescent="0.25">
      <c r="A15" s="334">
        <v>3</v>
      </c>
      <c r="B15" s="337" t="s">
        <v>20</v>
      </c>
      <c r="C15" s="68" t="s">
        <v>104</v>
      </c>
      <c r="D15" s="69"/>
      <c r="E15" s="69"/>
      <c r="F15" s="69"/>
    </row>
    <row r="16" spans="1:6" x14ac:dyDescent="0.25">
      <c r="A16" s="335"/>
      <c r="B16" s="338"/>
      <c r="C16" s="70" t="s">
        <v>105</v>
      </c>
      <c r="D16" s="71"/>
      <c r="E16" s="71"/>
      <c r="F16" s="71"/>
    </row>
    <row r="17" spans="1:6" x14ac:dyDescent="0.25">
      <c r="A17" s="335"/>
      <c r="B17" s="338"/>
      <c r="C17" s="70" t="s">
        <v>106</v>
      </c>
      <c r="D17" s="71"/>
      <c r="E17" s="71"/>
      <c r="F17" s="71"/>
    </row>
    <row r="18" spans="1:6" x14ac:dyDescent="0.25">
      <c r="A18" s="336"/>
      <c r="B18" s="339"/>
      <c r="C18" s="72" t="s">
        <v>103</v>
      </c>
      <c r="D18" s="73"/>
      <c r="E18" s="73"/>
      <c r="F18" s="73"/>
    </row>
    <row r="19" spans="1:6" x14ac:dyDescent="0.25">
      <c r="A19" s="334">
        <v>4</v>
      </c>
      <c r="B19" s="337" t="s">
        <v>56</v>
      </c>
      <c r="C19" s="68" t="s">
        <v>104</v>
      </c>
      <c r="D19" s="69"/>
      <c r="E19" s="69"/>
      <c r="F19" s="69"/>
    </row>
    <row r="20" spans="1:6" x14ac:dyDescent="0.25">
      <c r="A20" s="335"/>
      <c r="B20" s="338"/>
      <c r="C20" s="70" t="s">
        <v>105</v>
      </c>
      <c r="D20" s="71"/>
      <c r="E20" s="71"/>
      <c r="F20" s="71"/>
    </row>
    <row r="21" spans="1:6" x14ac:dyDescent="0.25">
      <c r="A21" s="335"/>
      <c r="B21" s="338"/>
      <c r="C21" s="70" t="s">
        <v>106</v>
      </c>
      <c r="D21" s="71"/>
      <c r="E21" s="71"/>
      <c r="F21" s="71"/>
    </row>
    <row r="22" spans="1:6" x14ac:dyDescent="0.25">
      <c r="A22" s="336"/>
      <c r="B22" s="339"/>
      <c r="C22" s="72" t="s">
        <v>103</v>
      </c>
      <c r="D22" s="73"/>
      <c r="E22" s="73"/>
      <c r="F22" s="73"/>
    </row>
    <row r="23" spans="1:6" x14ac:dyDescent="0.25">
      <c r="A23" s="165"/>
      <c r="B23" s="165"/>
      <c r="C23" s="165"/>
      <c r="D23" s="165"/>
      <c r="E23" s="165"/>
      <c r="F23" s="165"/>
    </row>
    <row r="24" spans="1:6" x14ac:dyDescent="0.25">
      <c r="A24" s="165"/>
      <c r="B24" s="165"/>
      <c r="C24" s="165"/>
      <c r="D24" s="165"/>
      <c r="E24" s="165"/>
      <c r="F24" s="165"/>
    </row>
    <row r="25" spans="1:6" ht="83.25" customHeight="1" x14ac:dyDescent="0.25">
      <c r="A25" s="321" t="s">
        <v>486</v>
      </c>
      <c r="B25" s="321"/>
      <c r="C25" s="321"/>
      <c r="D25" s="321"/>
      <c r="E25" s="321"/>
      <c r="F25" s="321"/>
    </row>
    <row r="26" spans="1:6" x14ac:dyDescent="0.25">
      <c r="F26" s="42"/>
    </row>
    <row r="27" spans="1:6" ht="65.25" customHeight="1" x14ac:dyDescent="0.25">
      <c r="A27" s="319" t="s">
        <v>13</v>
      </c>
      <c r="B27" s="319" t="s">
        <v>14</v>
      </c>
      <c r="C27" s="319" t="s">
        <v>102</v>
      </c>
      <c r="D27" s="300" t="s">
        <v>15</v>
      </c>
      <c r="E27" s="300"/>
      <c r="F27" s="319" t="s">
        <v>55</v>
      </c>
    </row>
    <row r="28" spans="1:6" ht="38.25" customHeight="1" x14ac:dyDescent="0.25">
      <c r="A28" s="320"/>
      <c r="B28" s="320"/>
      <c r="C28" s="320"/>
      <c r="D28" s="2" t="s">
        <v>16</v>
      </c>
      <c r="E28" s="2" t="s">
        <v>17</v>
      </c>
      <c r="F28" s="320"/>
    </row>
    <row r="29" spans="1:6" ht="18.75" customHeight="1" x14ac:dyDescent="0.25">
      <c r="A29" s="310">
        <v>1</v>
      </c>
      <c r="B29" s="313" t="s">
        <v>18</v>
      </c>
      <c r="C29" s="56" t="s">
        <v>104</v>
      </c>
      <c r="D29" s="6"/>
      <c r="E29" s="6"/>
      <c r="F29" s="6"/>
    </row>
    <row r="30" spans="1:6" ht="37.5" x14ac:dyDescent="0.25">
      <c r="A30" s="311"/>
      <c r="B30" s="314"/>
      <c r="C30" s="58" t="s">
        <v>105</v>
      </c>
      <c r="D30" s="7" t="s">
        <v>487</v>
      </c>
      <c r="E30" s="7" t="s">
        <v>291</v>
      </c>
      <c r="F30" s="7" t="s">
        <v>292</v>
      </c>
    </row>
    <row r="31" spans="1:6" x14ac:dyDescent="0.25">
      <c r="A31" s="311"/>
      <c r="B31" s="314"/>
      <c r="C31" s="58" t="s">
        <v>106</v>
      </c>
      <c r="D31" s="7"/>
      <c r="E31" s="7"/>
      <c r="F31" s="7"/>
    </row>
    <row r="32" spans="1:6" x14ac:dyDescent="0.25">
      <c r="A32" s="311"/>
      <c r="B32" s="314"/>
      <c r="C32" s="59" t="s">
        <v>103</v>
      </c>
      <c r="D32" s="8"/>
      <c r="E32" s="8">
        <v>30654</v>
      </c>
      <c r="F32" s="8" t="s">
        <v>163</v>
      </c>
    </row>
    <row r="33" spans="1:6" x14ac:dyDescent="0.25">
      <c r="A33" s="310">
        <f>+A29+1</f>
        <v>2</v>
      </c>
      <c r="B33" s="313" t="s">
        <v>19</v>
      </c>
      <c r="C33" s="56" t="s">
        <v>104</v>
      </c>
      <c r="D33" s="6"/>
      <c r="E33" s="6"/>
      <c r="F33" s="6"/>
    </row>
    <row r="34" spans="1:6" x14ac:dyDescent="0.25">
      <c r="A34" s="311"/>
      <c r="B34" s="314"/>
      <c r="C34" s="250"/>
      <c r="D34" s="62"/>
      <c r="E34" s="62"/>
      <c r="F34" s="62"/>
    </row>
    <row r="35" spans="1:6" ht="37.5" x14ac:dyDescent="0.25">
      <c r="A35" s="311"/>
      <c r="B35" s="314"/>
      <c r="C35" s="58" t="s">
        <v>105</v>
      </c>
      <c r="D35" s="7" t="s">
        <v>488</v>
      </c>
      <c r="E35" s="7" t="s">
        <v>489</v>
      </c>
      <c r="F35" s="7" t="s">
        <v>292</v>
      </c>
    </row>
    <row r="36" spans="1:6" x14ac:dyDescent="0.25">
      <c r="A36" s="311"/>
      <c r="B36" s="314"/>
      <c r="C36" s="60" t="s">
        <v>106</v>
      </c>
      <c r="D36" s="61"/>
      <c r="E36" s="61"/>
      <c r="F36" s="61"/>
    </row>
    <row r="37" spans="1:6" x14ac:dyDescent="0.25">
      <c r="A37" s="311"/>
      <c r="B37" s="314"/>
      <c r="C37" s="59" t="s">
        <v>103</v>
      </c>
      <c r="D37" s="8"/>
      <c r="E37" s="8">
        <v>74964</v>
      </c>
      <c r="F37" s="8" t="s">
        <v>163</v>
      </c>
    </row>
    <row r="38" spans="1:6" x14ac:dyDescent="0.25">
      <c r="A38" s="310">
        <v>3</v>
      </c>
      <c r="B38" s="313" t="s">
        <v>20</v>
      </c>
      <c r="C38" s="56" t="s">
        <v>104</v>
      </c>
      <c r="D38" s="6"/>
      <c r="E38" s="6"/>
      <c r="F38" s="6"/>
    </row>
    <row r="39" spans="1:6" x14ac:dyDescent="0.25">
      <c r="A39" s="311"/>
      <c r="B39" s="314"/>
      <c r="C39" s="58" t="s">
        <v>105</v>
      </c>
      <c r="D39" s="7"/>
      <c r="E39" s="7"/>
      <c r="F39" s="61"/>
    </row>
    <row r="40" spans="1:6" x14ac:dyDescent="0.25">
      <c r="A40" s="311"/>
      <c r="B40" s="314"/>
      <c r="C40" s="58" t="s">
        <v>106</v>
      </c>
      <c r="D40" s="7"/>
      <c r="E40" s="7"/>
      <c r="F40" s="7"/>
    </row>
    <row r="41" spans="1:6" x14ac:dyDescent="0.25">
      <c r="A41" s="312"/>
      <c r="B41" s="315"/>
      <c r="C41" s="59" t="s">
        <v>103</v>
      </c>
      <c r="D41" s="8"/>
      <c r="E41" s="8"/>
      <c r="F41" s="8"/>
    </row>
    <row r="42" spans="1:6" x14ac:dyDescent="0.25">
      <c r="A42" s="310">
        <v>4</v>
      </c>
      <c r="B42" s="313" t="s">
        <v>56</v>
      </c>
      <c r="C42" s="56" t="s">
        <v>104</v>
      </c>
      <c r="D42" s="6"/>
      <c r="E42" s="6"/>
      <c r="F42" s="6"/>
    </row>
    <row r="43" spans="1:6" x14ac:dyDescent="0.25">
      <c r="A43" s="311"/>
      <c r="B43" s="314"/>
      <c r="C43" s="58" t="s">
        <v>105</v>
      </c>
      <c r="D43" s="7"/>
      <c r="E43" s="7"/>
      <c r="F43" s="7"/>
    </row>
    <row r="44" spans="1:6" x14ac:dyDescent="0.25">
      <c r="A44" s="311"/>
      <c r="B44" s="314"/>
      <c r="C44" s="58" t="s">
        <v>106</v>
      </c>
      <c r="D44" s="7"/>
      <c r="E44" s="7"/>
      <c r="F44" s="7"/>
    </row>
    <row r="45" spans="1:6" x14ac:dyDescent="0.25">
      <c r="A45" s="312"/>
      <c r="B45" s="315"/>
      <c r="C45" s="59" t="s">
        <v>103</v>
      </c>
      <c r="D45" s="8"/>
      <c r="E45" s="8"/>
      <c r="F45" s="8"/>
    </row>
    <row r="47" spans="1:6" x14ac:dyDescent="0.25">
      <c r="A47" s="321" t="s">
        <v>204</v>
      </c>
      <c r="B47" s="321"/>
      <c r="C47" s="321"/>
      <c r="D47" s="321"/>
      <c r="E47" s="321"/>
      <c r="F47" s="321"/>
    </row>
    <row r="48" spans="1:6" x14ac:dyDescent="0.25">
      <c r="F48" s="42" t="s">
        <v>205</v>
      </c>
    </row>
    <row r="49" spans="1:6" x14ac:dyDescent="0.25">
      <c r="A49" s="319" t="s">
        <v>13</v>
      </c>
      <c r="B49" s="319" t="s">
        <v>14</v>
      </c>
      <c r="C49" s="319" t="s">
        <v>102</v>
      </c>
      <c r="D49" s="300" t="s">
        <v>15</v>
      </c>
      <c r="E49" s="300"/>
      <c r="F49" s="319" t="s">
        <v>55</v>
      </c>
    </row>
    <row r="50" spans="1:6" ht="82.5" customHeight="1" x14ac:dyDescent="0.25">
      <c r="A50" s="320"/>
      <c r="B50" s="320"/>
      <c r="C50" s="320"/>
      <c r="D50" s="2" t="s">
        <v>16</v>
      </c>
      <c r="E50" s="2" t="s">
        <v>17</v>
      </c>
      <c r="F50" s="320"/>
    </row>
    <row r="51" spans="1:6" ht="18.75" customHeight="1" x14ac:dyDescent="0.25">
      <c r="A51" s="310">
        <v>1</v>
      </c>
      <c r="B51" s="313" t="s">
        <v>18</v>
      </c>
      <c r="C51" s="56" t="s">
        <v>104</v>
      </c>
      <c r="D51" s="6">
        <v>1</v>
      </c>
      <c r="E51" s="6">
        <f>+(3000000/1000)</f>
        <v>3000</v>
      </c>
      <c r="F51" s="7" t="s">
        <v>162</v>
      </c>
    </row>
    <row r="52" spans="1:6" ht="43.5" customHeight="1" x14ac:dyDescent="0.25">
      <c r="A52" s="311"/>
      <c r="B52" s="314"/>
      <c r="C52" s="58" t="s">
        <v>105</v>
      </c>
      <c r="D52" s="7">
        <v>540</v>
      </c>
      <c r="E52" s="7">
        <f>+(10182000/1000)</f>
        <v>10182</v>
      </c>
      <c r="F52" s="7" t="s">
        <v>162</v>
      </c>
    </row>
    <row r="53" spans="1:6" x14ac:dyDescent="0.25">
      <c r="A53" s="311"/>
      <c r="B53" s="314"/>
      <c r="C53" s="58" t="s">
        <v>106</v>
      </c>
      <c r="D53" s="7"/>
      <c r="E53" s="7"/>
      <c r="F53" s="7"/>
    </row>
    <row r="54" spans="1:6" x14ac:dyDescent="0.25">
      <c r="A54" s="311"/>
      <c r="B54" s="314"/>
      <c r="C54" s="316" t="s">
        <v>103</v>
      </c>
      <c r="D54" s="8">
        <v>3</v>
      </c>
      <c r="E54" s="8">
        <f>+(816999700/1000)</f>
        <v>816999.7</v>
      </c>
      <c r="F54" s="8" t="s">
        <v>163</v>
      </c>
    </row>
    <row r="55" spans="1:6" x14ac:dyDescent="0.25">
      <c r="A55" s="311"/>
      <c r="B55" s="314"/>
      <c r="C55" s="312"/>
      <c r="D55" s="8">
        <v>8</v>
      </c>
      <c r="E55" s="8">
        <f>((408212600+28642200+65520000)/1000)</f>
        <v>502374.8</v>
      </c>
      <c r="F55" s="7" t="s">
        <v>162</v>
      </c>
    </row>
    <row r="56" spans="1:6" x14ac:dyDescent="0.25">
      <c r="A56" s="310">
        <f>+A51+1</f>
        <v>2</v>
      </c>
      <c r="B56" s="313" t="s">
        <v>19</v>
      </c>
      <c r="C56" s="56" t="s">
        <v>104</v>
      </c>
      <c r="D56" s="6"/>
      <c r="E56" s="6"/>
      <c r="F56" s="6"/>
    </row>
    <row r="57" spans="1:6" x14ac:dyDescent="0.25">
      <c r="A57" s="311"/>
      <c r="B57" s="314"/>
      <c r="C57" s="58" t="s">
        <v>105</v>
      </c>
      <c r="D57" s="7"/>
      <c r="E57" s="7">
        <v>28061256</v>
      </c>
      <c r="F57" s="7" t="s">
        <v>542</v>
      </c>
    </row>
    <row r="58" spans="1:6" x14ac:dyDescent="0.25">
      <c r="A58" s="311"/>
      <c r="B58" s="314"/>
      <c r="C58" s="60" t="s">
        <v>106</v>
      </c>
      <c r="D58" s="61"/>
      <c r="E58" s="61"/>
      <c r="F58" s="61"/>
    </row>
    <row r="59" spans="1:6" x14ac:dyDescent="0.25">
      <c r="A59" s="311"/>
      <c r="B59" s="314"/>
      <c r="C59" s="59" t="s">
        <v>103</v>
      </c>
      <c r="D59" s="8"/>
      <c r="E59" s="8"/>
      <c r="F59" s="8"/>
    </row>
    <row r="60" spans="1:6" x14ac:dyDescent="0.25">
      <c r="A60" s="310">
        <v>3</v>
      </c>
      <c r="B60" s="313" t="s">
        <v>20</v>
      </c>
      <c r="C60" s="56" t="s">
        <v>104</v>
      </c>
      <c r="D60" s="6"/>
      <c r="E60" s="6"/>
      <c r="F60" s="6"/>
    </row>
    <row r="61" spans="1:6" x14ac:dyDescent="0.25">
      <c r="A61" s="311"/>
      <c r="B61" s="314"/>
      <c r="C61" s="58" t="s">
        <v>105</v>
      </c>
      <c r="D61" s="7"/>
      <c r="E61" s="7"/>
      <c r="F61" s="61"/>
    </row>
    <row r="62" spans="1:6" x14ac:dyDescent="0.25">
      <c r="A62" s="311"/>
      <c r="B62" s="314"/>
      <c r="C62" s="58" t="s">
        <v>106</v>
      </c>
      <c r="D62" s="7"/>
      <c r="E62" s="7"/>
      <c r="F62" s="7"/>
    </row>
    <row r="63" spans="1:6" x14ac:dyDescent="0.25">
      <c r="A63" s="312"/>
      <c r="B63" s="315"/>
      <c r="C63" s="59" t="s">
        <v>103</v>
      </c>
      <c r="D63" s="8"/>
      <c r="E63" s="8"/>
      <c r="F63" s="8"/>
    </row>
    <row r="64" spans="1:6" x14ac:dyDescent="0.25">
      <c r="A64" s="310">
        <v>4</v>
      </c>
      <c r="B64" s="313" t="s">
        <v>56</v>
      </c>
      <c r="C64" s="56" t="s">
        <v>104</v>
      </c>
      <c r="D64" s="6"/>
      <c r="E64" s="6"/>
      <c r="F64" s="6"/>
    </row>
    <row r="65" spans="1:6" x14ac:dyDescent="0.25">
      <c r="A65" s="311"/>
      <c r="B65" s="314"/>
      <c r="C65" s="58" t="s">
        <v>105</v>
      </c>
      <c r="D65" s="7"/>
      <c r="E65" s="7"/>
      <c r="F65" s="7"/>
    </row>
    <row r="66" spans="1:6" x14ac:dyDescent="0.25">
      <c r="A66" s="311"/>
      <c r="B66" s="314"/>
      <c r="C66" s="58" t="s">
        <v>106</v>
      </c>
      <c r="D66" s="7"/>
      <c r="E66" s="7"/>
      <c r="F66" s="7"/>
    </row>
    <row r="67" spans="1:6" x14ac:dyDescent="0.25">
      <c r="A67" s="312"/>
      <c r="B67" s="315"/>
      <c r="C67" s="59" t="s">
        <v>103</v>
      </c>
      <c r="D67" s="8"/>
      <c r="E67" s="8"/>
      <c r="F67" s="8"/>
    </row>
    <row r="68" spans="1:6" x14ac:dyDescent="0.25">
      <c r="A68" s="76"/>
      <c r="B68" s="146"/>
      <c r="C68" s="146"/>
      <c r="D68" s="76"/>
      <c r="E68" s="76"/>
      <c r="F68" s="76"/>
    </row>
    <row r="69" spans="1:6" x14ac:dyDescent="0.25">
      <c r="A69" s="76"/>
      <c r="B69" s="146"/>
      <c r="C69" s="146"/>
      <c r="D69" s="76"/>
      <c r="E69" s="76"/>
      <c r="F69" s="76"/>
    </row>
    <row r="70" spans="1:6" x14ac:dyDescent="0.25">
      <c r="A70" s="321" t="s">
        <v>422</v>
      </c>
      <c r="B70" s="321"/>
      <c r="C70" s="321"/>
      <c r="D70" s="321"/>
      <c r="E70" s="321"/>
      <c r="F70" s="321"/>
    </row>
    <row r="71" spans="1:6" x14ac:dyDescent="0.25">
      <c r="F71" s="42" t="s">
        <v>205</v>
      </c>
    </row>
    <row r="72" spans="1:6" ht="61.5" customHeight="1" x14ac:dyDescent="0.25">
      <c r="A72" s="319" t="s">
        <v>13</v>
      </c>
      <c r="B72" s="319" t="s">
        <v>14</v>
      </c>
      <c r="C72" s="319" t="s">
        <v>102</v>
      </c>
      <c r="D72" s="300" t="s">
        <v>15</v>
      </c>
      <c r="E72" s="300"/>
      <c r="F72" s="319" t="s">
        <v>55</v>
      </c>
    </row>
    <row r="73" spans="1:6" ht="18.75" customHeight="1" x14ac:dyDescent="0.25">
      <c r="A73" s="320"/>
      <c r="B73" s="320"/>
      <c r="C73" s="320"/>
      <c r="D73" s="2" t="s">
        <v>16</v>
      </c>
      <c r="E73" s="2" t="s">
        <v>17</v>
      </c>
      <c r="F73" s="320"/>
    </row>
    <row r="74" spans="1:6" x14ac:dyDescent="0.25">
      <c r="A74" s="310">
        <v>1</v>
      </c>
      <c r="B74" s="313" t="s">
        <v>18</v>
      </c>
      <c r="C74" s="56" t="s">
        <v>104</v>
      </c>
      <c r="D74" s="6"/>
      <c r="E74" s="6"/>
      <c r="F74" s="7"/>
    </row>
    <row r="75" spans="1:6" x14ac:dyDescent="0.25">
      <c r="A75" s="311"/>
      <c r="B75" s="314"/>
      <c r="C75" s="58" t="s">
        <v>105</v>
      </c>
      <c r="D75" s="7"/>
      <c r="E75" s="7"/>
      <c r="F75" s="7"/>
    </row>
    <row r="76" spans="1:6" x14ac:dyDescent="0.25">
      <c r="A76" s="311"/>
      <c r="B76" s="314"/>
      <c r="C76" s="58" t="s">
        <v>106</v>
      </c>
      <c r="D76" s="7"/>
      <c r="E76" s="7"/>
      <c r="F76" s="7"/>
    </row>
    <row r="77" spans="1:6" x14ac:dyDescent="0.25">
      <c r="A77" s="311"/>
      <c r="B77" s="314"/>
      <c r="C77" s="32" t="s">
        <v>103</v>
      </c>
      <c r="D77" s="180">
        <v>1</v>
      </c>
      <c r="E77" s="8">
        <v>116840500</v>
      </c>
      <c r="F77" s="8" t="s">
        <v>254</v>
      </c>
    </row>
    <row r="78" spans="1:6" x14ac:dyDescent="0.25">
      <c r="A78" s="310">
        <f>+A74+1</f>
        <v>2</v>
      </c>
      <c r="B78" s="313" t="s">
        <v>19</v>
      </c>
      <c r="C78" s="56" t="s">
        <v>104</v>
      </c>
      <c r="D78" s="6"/>
      <c r="E78" s="6"/>
      <c r="F78" s="6"/>
    </row>
    <row r="79" spans="1:6" x14ac:dyDescent="0.25">
      <c r="A79" s="311"/>
      <c r="B79" s="314"/>
      <c r="C79" s="58" t="s">
        <v>105</v>
      </c>
      <c r="D79" s="7">
        <v>6</v>
      </c>
      <c r="E79" s="7">
        <v>3520.68</v>
      </c>
      <c r="F79" s="8" t="s">
        <v>163</v>
      </c>
    </row>
    <row r="80" spans="1:6" x14ac:dyDescent="0.25">
      <c r="A80" s="311"/>
      <c r="B80" s="314"/>
      <c r="C80" s="60" t="s">
        <v>106</v>
      </c>
      <c r="D80" s="61"/>
      <c r="E80" s="61"/>
      <c r="F80" s="61"/>
    </row>
    <row r="81" spans="1:6" x14ac:dyDescent="0.25">
      <c r="A81" s="311"/>
      <c r="B81" s="314"/>
      <c r="C81" s="316" t="s">
        <v>103</v>
      </c>
      <c r="D81" s="61">
        <v>4</v>
      </c>
      <c r="E81" s="61">
        <v>395826</v>
      </c>
      <c r="F81" s="61" t="s">
        <v>601</v>
      </c>
    </row>
    <row r="82" spans="1:6" ht="37.5" x14ac:dyDescent="0.25">
      <c r="A82" s="311"/>
      <c r="B82" s="314"/>
      <c r="C82" s="312"/>
      <c r="D82" s="8">
        <v>3</v>
      </c>
      <c r="E82" s="7" t="s">
        <v>599</v>
      </c>
      <c r="F82" s="7" t="s">
        <v>600</v>
      </c>
    </row>
    <row r="83" spans="1:6" x14ac:dyDescent="0.25">
      <c r="A83" s="310">
        <v>3</v>
      </c>
      <c r="B83" s="313" t="s">
        <v>20</v>
      </c>
      <c r="C83" s="56" t="s">
        <v>104</v>
      </c>
      <c r="D83" s="6"/>
      <c r="E83" s="6"/>
      <c r="F83" s="6"/>
    </row>
    <row r="84" spans="1:6" x14ac:dyDescent="0.25">
      <c r="A84" s="311"/>
      <c r="B84" s="314"/>
      <c r="C84" s="58" t="s">
        <v>105</v>
      </c>
      <c r="D84" s="7"/>
      <c r="E84" s="7"/>
      <c r="F84" s="61"/>
    </row>
    <row r="85" spans="1:6" x14ac:dyDescent="0.25">
      <c r="A85" s="311"/>
      <c r="B85" s="314"/>
      <c r="C85" s="58" t="s">
        <v>106</v>
      </c>
      <c r="D85" s="7"/>
      <c r="E85" s="7"/>
      <c r="F85" s="7"/>
    </row>
    <row r="86" spans="1:6" x14ac:dyDescent="0.25">
      <c r="A86" s="312"/>
      <c r="B86" s="315"/>
      <c r="C86" s="59" t="s">
        <v>103</v>
      </c>
      <c r="D86" s="8"/>
      <c r="E86" s="8"/>
      <c r="F86" s="8"/>
    </row>
    <row r="87" spans="1:6" x14ac:dyDescent="0.25">
      <c r="A87" s="310">
        <v>4</v>
      </c>
      <c r="B87" s="313" t="s">
        <v>56</v>
      </c>
      <c r="C87" s="56" t="s">
        <v>104</v>
      </c>
      <c r="D87" s="6"/>
      <c r="E87" s="6"/>
      <c r="F87" s="6"/>
    </row>
    <row r="88" spans="1:6" x14ac:dyDescent="0.25">
      <c r="A88" s="311"/>
      <c r="B88" s="314"/>
      <c r="C88" s="58" t="s">
        <v>105</v>
      </c>
      <c r="D88" s="7"/>
      <c r="E88" s="7"/>
      <c r="F88" s="7"/>
    </row>
    <row r="89" spans="1:6" x14ac:dyDescent="0.25">
      <c r="A89" s="311"/>
      <c r="B89" s="314"/>
      <c r="C89" s="58" t="s">
        <v>106</v>
      </c>
      <c r="D89" s="7"/>
      <c r="E89" s="7"/>
      <c r="F89" s="7"/>
    </row>
    <row r="90" spans="1:6" x14ac:dyDescent="0.25">
      <c r="A90" s="312"/>
      <c r="B90" s="315"/>
      <c r="C90" s="59" t="s">
        <v>103</v>
      </c>
      <c r="D90" s="8"/>
      <c r="E90" s="8"/>
      <c r="F90" s="8"/>
    </row>
    <row r="91" spans="1:6" x14ac:dyDescent="0.25">
      <c r="A91" s="76"/>
      <c r="B91" s="146"/>
      <c r="C91" s="146"/>
      <c r="D91" s="76"/>
      <c r="E91" s="76"/>
      <c r="F91" s="76"/>
    </row>
    <row r="92" spans="1:6" x14ac:dyDescent="0.25">
      <c r="A92" s="321" t="s">
        <v>427</v>
      </c>
      <c r="B92" s="321"/>
      <c r="C92" s="321"/>
      <c r="D92" s="321"/>
      <c r="E92" s="321"/>
      <c r="F92" s="321"/>
    </row>
    <row r="93" spans="1:6" x14ac:dyDescent="0.25">
      <c r="F93" s="42"/>
    </row>
    <row r="94" spans="1:6" ht="72.75" customHeight="1" x14ac:dyDescent="0.25">
      <c r="A94" s="319" t="s">
        <v>13</v>
      </c>
      <c r="B94" s="319" t="s">
        <v>14</v>
      </c>
      <c r="C94" s="319" t="s">
        <v>102</v>
      </c>
      <c r="D94" s="300" t="s">
        <v>15</v>
      </c>
      <c r="E94" s="300"/>
      <c r="F94" s="319" t="s">
        <v>55</v>
      </c>
    </row>
    <row r="95" spans="1:6" ht="18.75" customHeight="1" x14ac:dyDescent="0.25">
      <c r="A95" s="320"/>
      <c r="B95" s="320"/>
      <c r="C95" s="320"/>
      <c r="D95" s="2" t="s">
        <v>16</v>
      </c>
      <c r="E95" s="2" t="s">
        <v>17</v>
      </c>
      <c r="F95" s="320"/>
    </row>
    <row r="96" spans="1:6" ht="18.75" customHeight="1" x14ac:dyDescent="0.25">
      <c r="A96" s="310">
        <v>1</v>
      </c>
      <c r="B96" s="313" t="s">
        <v>18</v>
      </c>
      <c r="C96" s="56" t="s">
        <v>104</v>
      </c>
      <c r="D96" s="6"/>
      <c r="E96" s="6"/>
      <c r="F96" s="6"/>
    </row>
    <row r="97" spans="1:6" ht="56.25" x14ac:dyDescent="0.25">
      <c r="A97" s="311"/>
      <c r="B97" s="314"/>
      <c r="C97" s="316" t="s">
        <v>105</v>
      </c>
      <c r="D97" s="62" t="s">
        <v>428</v>
      </c>
      <c r="E97" s="62">
        <v>2580</v>
      </c>
      <c r="F97" s="316" t="s">
        <v>429</v>
      </c>
    </row>
    <row r="98" spans="1:6" x14ac:dyDescent="0.25">
      <c r="A98" s="311"/>
      <c r="B98" s="314"/>
      <c r="C98" s="317"/>
      <c r="D98" s="7" t="s">
        <v>430</v>
      </c>
      <c r="E98" s="7">
        <v>2436</v>
      </c>
      <c r="F98" s="317"/>
    </row>
    <row r="99" spans="1:6" x14ac:dyDescent="0.25">
      <c r="A99" s="311"/>
      <c r="B99" s="314"/>
      <c r="C99" s="58" t="s">
        <v>106</v>
      </c>
      <c r="D99" s="7"/>
      <c r="E99" s="7"/>
      <c r="F99" s="7"/>
    </row>
    <row r="100" spans="1:6" x14ac:dyDescent="0.25">
      <c r="A100" s="311"/>
      <c r="B100" s="314"/>
      <c r="C100" s="59" t="s">
        <v>103</v>
      </c>
      <c r="D100" s="8"/>
      <c r="E100" s="8"/>
      <c r="F100" s="8"/>
    </row>
    <row r="101" spans="1:6" x14ac:dyDescent="0.25">
      <c r="A101" s="310">
        <f>+A96+1</f>
        <v>2</v>
      </c>
      <c r="B101" s="313" t="s">
        <v>19</v>
      </c>
      <c r="C101" s="56" t="s">
        <v>104</v>
      </c>
      <c r="D101" s="6"/>
      <c r="E101" s="6"/>
      <c r="F101" s="6"/>
    </row>
    <row r="102" spans="1:6" x14ac:dyDescent="0.25">
      <c r="A102" s="311"/>
      <c r="B102" s="314"/>
      <c r="C102" s="58" t="s">
        <v>105</v>
      </c>
      <c r="D102" s="7"/>
      <c r="E102" s="7">
        <f>53516353/1000</f>
        <v>53516.353000000003</v>
      </c>
      <c r="F102" s="7" t="s">
        <v>162</v>
      </c>
    </row>
    <row r="103" spans="1:6" x14ac:dyDescent="0.25">
      <c r="A103" s="311"/>
      <c r="B103" s="314"/>
      <c r="C103" s="60" t="s">
        <v>106</v>
      </c>
      <c r="D103" s="61"/>
      <c r="E103" s="61">
        <f>5020395/1000</f>
        <v>5020.3950000000004</v>
      </c>
      <c r="F103" s="61" t="s">
        <v>254</v>
      </c>
    </row>
    <row r="104" spans="1:6" x14ac:dyDescent="0.25">
      <c r="A104" s="311"/>
      <c r="B104" s="314"/>
      <c r="C104" s="59" t="s">
        <v>103</v>
      </c>
      <c r="D104" s="8"/>
      <c r="E104" s="8"/>
      <c r="F104" s="8"/>
    </row>
    <row r="105" spans="1:6" x14ac:dyDescent="0.25">
      <c r="A105" s="310">
        <v>3</v>
      </c>
      <c r="B105" s="313" t="s">
        <v>20</v>
      </c>
      <c r="C105" s="56" t="s">
        <v>104</v>
      </c>
      <c r="D105" s="6"/>
      <c r="E105" s="6"/>
      <c r="F105" s="6"/>
    </row>
    <row r="106" spans="1:6" x14ac:dyDescent="0.25">
      <c r="A106" s="311"/>
      <c r="B106" s="314"/>
      <c r="C106" s="58" t="s">
        <v>105</v>
      </c>
      <c r="D106" s="7"/>
      <c r="E106" s="7"/>
      <c r="F106" s="7"/>
    </row>
    <row r="107" spans="1:6" x14ac:dyDescent="0.25">
      <c r="A107" s="311"/>
      <c r="B107" s="314"/>
      <c r="C107" s="58" t="s">
        <v>106</v>
      </c>
      <c r="D107" s="7"/>
      <c r="E107" s="7"/>
      <c r="F107" s="7"/>
    </row>
    <row r="108" spans="1:6" x14ac:dyDescent="0.25">
      <c r="A108" s="312"/>
      <c r="B108" s="315"/>
      <c r="C108" s="59" t="s">
        <v>103</v>
      </c>
      <c r="D108" s="8"/>
      <c r="E108" s="8"/>
      <c r="F108" s="8"/>
    </row>
    <row r="109" spans="1:6" x14ac:dyDescent="0.25">
      <c r="A109" s="310">
        <v>4</v>
      </c>
      <c r="B109" s="313" t="s">
        <v>56</v>
      </c>
      <c r="C109" s="56" t="s">
        <v>104</v>
      </c>
      <c r="D109" s="6"/>
      <c r="E109" s="6"/>
      <c r="F109" s="6"/>
    </row>
    <row r="110" spans="1:6" x14ac:dyDescent="0.25">
      <c r="A110" s="311"/>
      <c r="B110" s="314"/>
      <c r="C110" s="58" t="s">
        <v>105</v>
      </c>
      <c r="D110" s="7"/>
      <c r="E110" s="7"/>
      <c r="F110" s="7"/>
    </row>
    <row r="111" spans="1:6" x14ac:dyDescent="0.25">
      <c r="A111" s="311"/>
      <c r="B111" s="314"/>
      <c r="C111" s="58" t="s">
        <v>106</v>
      </c>
      <c r="D111" s="7"/>
      <c r="E111" s="7"/>
      <c r="F111" s="7"/>
    </row>
    <row r="112" spans="1:6" x14ac:dyDescent="0.25">
      <c r="A112" s="312"/>
      <c r="B112" s="315"/>
      <c r="C112" s="59" t="s">
        <v>103</v>
      </c>
      <c r="D112" s="8"/>
      <c r="E112" s="8"/>
      <c r="F112" s="8"/>
    </row>
    <row r="114" spans="1:6" x14ac:dyDescent="0.25">
      <c r="A114" s="321" t="s">
        <v>282</v>
      </c>
      <c r="B114" s="321"/>
      <c r="C114" s="321"/>
      <c r="D114" s="321"/>
      <c r="E114" s="321"/>
      <c r="F114" s="321"/>
    </row>
    <row r="115" spans="1:6" x14ac:dyDescent="0.25">
      <c r="F115" s="42"/>
    </row>
    <row r="116" spans="1:6" ht="87.75" customHeight="1" x14ac:dyDescent="0.25">
      <c r="A116" s="319" t="s">
        <v>13</v>
      </c>
      <c r="B116" s="319" t="s">
        <v>14</v>
      </c>
      <c r="C116" s="319" t="s">
        <v>102</v>
      </c>
      <c r="D116" s="300" t="s">
        <v>15</v>
      </c>
      <c r="E116" s="300"/>
      <c r="F116" s="319" t="s">
        <v>55</v>
      </c>
    </row>
    <row r="117" spans="1:6" x14ac:dyDescent="0.25">
      <c r="A117" s="320"/>
      <c r="B117" s="320"/>
      <c r="C117" s="320"/>
      <c r="D117" s="2" t="s">
        <v>16</v>
      </c>
      <c r="E117" s="2" t="s">
        <v>17</v>
      </c>
      <c r="F117" s="320"/>
    </row>
    <row r="118" spans="1:6" ht="18.75" customHeight="1" x14ac:dyDescent="0.25">
      <c r="A118" s="310">
        <v>1</v>
      </c>
      <c r="B118" s="313" t="s">
        <v>18</v>
      </c>
      <c r="C118" s="56" t="s">
        <v>104</v>
      </c>
      <c r="D118" s="6">
        <v>2</v>
      </c>
      <c r="E118" s="6">
        <v>27200000</v>
      </c>
      <c r="F118" s="8" t="s">
        <v>162</v>
      </c>
    </row>
    <row r="119" spans="1:6" x14ac:dyDescent="0.25">
      <c r="A119" s="311"/>
      <c r="B119" s="314"/>
      <c r="C119" s="58" t="s">
        <v>105</v>
      </c>
      <c r="D119" s="7">
        <v>4</v>
      </c>
      <c r="E119" s="7">
        <v>1311400</v>
      </c>
      <c r="F119" s="8" t="s">
        <v>162</v>
      </c>
    </row>
    <row r="120" spans="1:6" x14ac:dyDescent="0.25">
      <c r="A120" s="311"/>
      <c r="B120" s="314"/>
      <c r="C120" s="58" t="s">
        <v>106</v>
      </c>
      <c r="D120" s="7"/>
      <c r="E120" s="7"/>
      <c r="F120" s="7"/>
    </row>
    <row r="121" spans="1:6" x14ac:dyDescent="0.25">
      <c r="A121" s="311"/>
      <c r="B121" s="314"/>
      <c r="C121" s="59" t="s">
        <v>103</v>
      </c>
      <c r="D121" s="8">
        <v>4</v>
      </c>
      <c r="E121" s="8">
        <v>14416000</v>
      </c>
      <c r="F121" s="8" t="s">
        <v>163</v>
      </c>
    </row>
    <row r="122" spans="1:6" x14ac:dyDescent="0.25">
      <c r="A122" s="311"/>
      <c r="B122" s="314"/>
      <c r="C122" s="59" t="s">
        <v>103</v>
      </c>
      <c r="D122" s="8">
        <v>8</v>
      </c>
      <c r="E122" s="8">
        <v>56183800</v>
      </c>
      <c r="F122" s="8" t="s">
        <v>162</v>
      </c>
    </row>
    <row r="123" spans="1:6" x14ac:dyDescent="0.25">
      <c r="A123" s="310">
        <f>+A118+1</f>
        <v>2</v>
      </c>
      <c r="B123" s="313" t="s">
        <v>19</v>
      </c>
      <c r="C123" s="56" t="s">
        <v>104</v>
      </c>
      <c r="D123" s="6"/>
      <c r="E123" s="6"/>
      <c r="F123" s="6"/>
    </row>
    <row r="124" spans="1:6" x14ac:dyDescent="0.25">
      <c r="A124" s="311"/>
      <c r="B124" s="314"/>
      <c r="C124" s="58" t="s">
        <v>105</v>
      </c>
      <c r="D124" s="7">
        <v>12</v>
      </c>
      <c r="E124" s="7">
        <v>38289000</v>
      </c>
      <c r="F124" s="7" t="s">
        <v>162</v>
      </c>
    </row>
    <row r="125" spans="1:6" x14ac:dyDescent="0.25">
      <c r="A125" s="311"/>
      <c r="B125" s="314"/>
      <c r="C125" s="60" t="s">
        <v>106</v>
      </c>
      <c r="D125" s="61">
        <v>2</v>
      </c>
      <c r="E125" s="61">
        <v>39183400</v>
      </c>
      <c r="F125" s="61" t="s">
        <v>254</v>
      </c>
    </row>
    <row r="126" spans="1:6" x14ac:dyDescent="0.25">
      <c r="A126" s="311"/>
      <c r="B126" s="314"/>
      <c r="C126" s="59" t="s">
        <v>103</v>
      </c>
      <c r="D126" s="8">
        <v>17</v>
      </c>
      <c r="E126" s="8">
        <v>126480650</v>
      </c>
      <c r="F126" s="8" t="s">
        <v>162</v>
      </c>
    </row>
    <row r="127" spans="1:6" x14ac:dyDescent="0.25">
      <c r="A127" s="310">
        <v>3</v>
      </c>
      <c r="B127" s="313" t="s">
        <v>20</v>
      </c>
      <c r="C127" s="56" t="s">
        <v>104</v>
      </c>
      <c r="D127" s="6"/>
      <c r="E127" s="6"/>
      <c r="F127" s="6"/>
    </row>
    <row r="128" spans="1:6" x14ac:dyDescent="0.25">
      <c r="A128" s="311"/>
      <c r="B128" s="314"/>
      <c r="C128" s="58" t="s">
        <v>105</v>
      </c>
      <c r="D128" s="7"/>
      <c r="E128" s="7"/>
      <c r="F128" s="7"/>
    </row>
    <row r="129" spans="1:6" x14ac:dyDescent="0.25">
      <c r="A129" s="311"/>
      <c r="B129" s="314"/>
      <c r="C129" s="58" t="s">
        <v>106</v>
      </c>
      <c r="D129" s="7"/>
      <c r="E129" s="7"/>
      <c r="F129" s="7"/>
    </row>
    <row r="130" spans="1:6" x14ac:dyDescent="0.25">
      <c r="A130" s="312"/>
      <c r="B130" s="315"/>
      <c r="C130" s="59" t="s">
        <v>103</v>
      </c>
      <c r="D130" s="8"/>
      <c r="E130" s="8"/>
      <c r="F130" s="8"/>
    </row>
    <row r="131" spans="1:6" x14ac:dyDescent="0.25">
      <c r="A131" s="310">
        <v>4</v>
      </c>
      <c r="B131" s="313" t="s">
        <v>56</v>
      </c>
      <c r="C131" s="56" t="s">
        <v>104</v>
      </c>
      <c r="D131" s="6"/>
      <c r="E131" s="6"/>
      <c r="F131" s="6"/>
    </row>
    <row r="132" spans="1:6" x14ac:dyDescent="0.25">
      <c r="A132" s="311"/>
      <c r="B132" s="314"/>
      <c r="C132" s="58" t="s">
        <v>105</v>
      </c>
      <c r="D132" s="7"/>
      <c r="E132" s="7"/>
      <c r="F132" s="7"/>
    </row>
    <row r="133" spans="1:6" x14ac:dyDescent="0.25">
      <c r="A133" s="311"/>
      <c r="B133" s="314"/>
      <c r="C133" s="58" t="s">
        <v>106</v>
      </c>
      <c r="D133" s="7"/>
      <c r="E133" s="7"/>
      <c r="F133" s="7"/>
    </row>
    <row r="134" spans="1:6" x14ac:dyDescent="0.25">
      <c r="A134" s="312"/>
      <c r="B134" s="315"/>
      <c r="C134" s="59" t="s">
        <v>103</v>
      </c>
      <c r="D134" s="8"/>
      <c r="E134" s="8"/>
      <c r="F134" s="8"/>
    </row>
    <row r="135" spans="1:6" x14ac:dyDescent="0.25">
      <c r="A135" s="76"/>
      <c r="B135" s="146"/>
      <c r="C135" s="146"/>
      <c r="D135" s="76"/>
      <c r="E135" s="76"/>
      <c r="F135" s="76"/>
    </row>
    <row r="136" spans="1:6" ht="94.5" customHeight="1" x14ac:dyDescent="0.25">
      <c r="A136" s="321" t="s">
        <v>158</v>
      </c>
      <c r="B136" s="321"/>
      <c r="C136" s="321"/>
      <c r="D136" s="321"/>
      <c r="E136" s="321"/>
      <c r="F136" s="321"/>
    </row>
    <row r="137" spans="1:6" ht="18.75" customHeight="1" x14ac:dyDescent="0.25">
      <c r="A137" s="319" t="s">
        <v>13</v>
      </c>
      <c r="B137" s="319" t="s">
        <v>14</v>
      </c>
      <c r="C137" s="319" t="s">
        <v>102</v>
      </c>
      <c r="D137" s="300" t="s">
        <v>15</v>
      </c>
      <c r="E137" s="300"/>
      <c r="F137" s="319" t="s">
        <v>55</v>
      </c>
    </row>
    <row r="138" spans="1:6" x14ac:dyDescent="0.25">
      <c r="A138" s="320"/>
      <c r="B138" s="320"/>
      <c r="C138" s="320"/>
      <c r="D138" s="2" t="s">
        <v>16</v>
      </c>
      <c r="E138" s="2" t="s">
        <v>17</v>
      </c>
      <c r="F138" s="320"/>
    </row>
    <row r="139" spans="1:6" x14ac:dyDescent="0.25">
      <c r="A139" s="310">
        <v>1</v>
      </c>
      <c r="B139" s="310" t="s">
        <v>18</v>
      </c>
      <c r="C139" s="56" t="s">
        <v>104</v>
      </c>
      <c r="D139" s="6">
        <v>0</v>
      </c>
      <c r="E139" s="6">
        <v>0</v>
      </c>
      <c r="F139" s="6">
        <v>0</v>
      </c>
    </row>
    <row r="140" spans="1:6" x14ac:dyDescent="0.25">
      <c r="A140" s="311"/>
      <c r="B140" s="311"/>
      <c r="C140" s="58" t="s">
        <v>105</v>
      </c>
      <c r="D140" s="7">
        <v>0</v>
      </c>
      <c r="E140" s="7">
        <v>0</v>
      </c>
      <c r="F140" s="7">
        <v>0</v>
      </c>
    </row>
    <row r="141" spans="1:6" x14ac:dyDescent="0.25">
      <c r="A141" s="311"/>
      <c r="B141" s="311"/>
      <c r="C141" s="58" t="s">
        <v>106</v>
      </c>
      <c r="D141" s="7">
        <v>0</v>
      </c>
      <c r="E141" s="7">
        <v>0</v>
      </c>
      <c r="F141" s="7">
        <v>0</v>
      </c>
    </row>
    <row r="142" spans="1:6" x14ac:dyDescent="0.25">
      <c r="A142" s="311"/>
      <c r="B142" s="311"/>
      <c r="C142" s="59" t="s">
        <v>103</v>
      </c>
      <c r="D142" s="8">
        <v>1</v>
      </c>
      <c r="E142" s="8">
        <v>87552</v>
      </c>
      <c r="F142" s="8" t="s">
        <v>159</v>
      </c>
    </row>
    <row r="143" spans="1:6" x14ac:dyDescent="0.25">
      <c r="A143" s="310">
        <f>+A139+1</f>
        <v>2</v>
      </c>
      <c r="B143" s="310" t="s">
        <v>19</v>
      </c>
      <c r="C143" s="56" t="s">
        <v>104</v>
      </c>
      <c r="D143" s="6"/>
      <c r="E143" s="6"/>
      <c r="F143" s="6"/>
    </row>
    <row r="144" spans="1:6" ht="37.5" x14ac:dyDescent="0.25">
      <c r="A144" s="311"/>
      <c r="B144" s="311"/>
      <c r="C144" s="58" t="s">
        <v>105</v>
      </c>
      <c r="D144" s="7"/>
      <c r="E144" s="7" t="s">
        <v>652</v>
      </c>
      <c r="F144" s="7" t="s">
        <v>653</v>
      </c>
    </row>
    <row r="145" spans="1:6" x14ac:dyDescent="0.25">
      <c r="A145" s="311"/>
      <c r="B145" s="311"/>
      <c r="C145" s="60" t="s">
        <v>106</v>
      </c>
      <c r="D145" s="61"/>
      <c r="E145" s="7"/>
      <c r="F145" s="7"/>
    </row>
    <row r="146" spans="1:6" x14ac:dyDescent="0.25">
      <c r="A146" s="311"/>
      <c r="B146" s="311"/>
      <c r="C146" s="59" t="s">
        <v>103</v>
      </c>
      <c r="D146" s="8"/>
      <c r="E146" s="8">
        <v>763889.2</v>
      </c>
      <c r="F146" s="8" t="s">
        <v>254</v>
      </c>
    </row>
    <row r="147" spans="1:6" x14ac:dyDescent="0.25">
      <c r="A147" s="310">
        <v>3</v>
      </c>
      <c r="B147" s="310" t="s">
        <v>20</v>
      </c>
      <c r="C147" s="56" t="s">
        <v>104</v>
      </c>
      <c r="D147" s="6"/>
      <c r="E147" s="6"/>
      <c r="F147" s="6"/>
    </row>
    <row r="148" spans="1:6" x14ac:dyDescent="0.25">
      <c r="A148" s="311"/>
      <c r="B148" s="311"/>
      <c r="C148" s="58" t="s">
        <v>105</v>
      </c>
      <c r="D148" s="7"/>
      <c r="E148" s="7"/>
      <c r="F148" s="7"/>
    </row>
    <row r="149" spans="1:6" x14ac:dyDescent="0.25">
      <c r="A149" s="311"/>
      <c r="B149" s="311"/>
      <c r="C149" s="58" t="s">
        <v>106</v>
      </c>
      <c r="D149" s="7"/>
      <c r="E149" s="7"/>
      <c r="F149" s="7"/>
    </row>
    <row r="150" spans="1:6" x14ac:dyDescent="0.25">
      <c r="A150" s="312"/>
      <c r="B150" s="312"/>
      <c r="C150" s="59" t="s">
        <v>103</v>
      </c>
      <c r="D150" s="8"/>
      <c r="E150" s="8"/>
      <c r="F150" s="8"/>
    </row>
    <row r="151" spans="1:6" x14ac:dyDescent="0.25">
      <c r="A151" s="310">
        <v>4</v>
      </c>
      <c r="B151" s="310" t="s">
        <v>56</v>
      </c>
      <c r="C151" s="56" t="s">
        <v>104</v>
      </c>
      <c r="D151" s="6"/>
      <c r="E151" s="6"/>
      <c r="F151" s="6"/>
    </row>
    <row r="152" spans="1:6" x14ac:dyDescent="0.25">
      <c r="A152" s="311"/>
      <c r="B152" s="311"/>
      <c r="C152" s="58" t="s">
        <v>105</v>
      </c>
      <c r="D152" s="7"/>
      <c r="E152" s="7"/>
      <c r="F152" s="7"/>
    </row>
    <row r="153" spans="1:6" x14ac:dyDescent="0.25">
      <c r="A153" s="311"/>
      <c r="B153" s="311"/>
      <c r="C153" s="58" t="s">
        <v>106</v>
      </c>
      <c r="D153" s="7"/>
      <c r="E153" s="7"/>
      <c r="F153" s="7"/>
    </row>
    <row r="154" spans="1:6" x14ac:dyDescent="0.25">
      <c r="A154" s="312"/>
      <c r="B154" s="312"/>
      <c r="C154" s="59" t="s">
        <v>103</v>
      </c>
      <c r="D154" s="8"/>
      <c r="E154" s="8"/>
      <c r="F154" s="8"/>
    </row>
    <row r="155" spans="1:6" x14ac:dyDescent="0.25">
      <c r="A155" s="76"/>
      <c r="B155" s="146"/>
      <c r="C155" s="146"/>
      <c r="D155" s="76"/>
      <c r="E155" s="76"/>
      <c r="F155" s="76"/>
    </row>
    <row r="156" spans="1:6" x14ac:dyDescent="0.25">
      <c r="A156" s="318" t="s">
        <v>256</v>
      </c>
      <c r="B156" s="318"/>
      <c r="C156" s="318"/>
      <c r="D156" s="318"/>
      <c r="E156" s="318"/>
      <c r="F156" s="318"/>
    </row>
    <row r="157" spans="1:6" ht="58.5" customHeight="1" x14ac:dyDescent="0.25">
      <c r="F157" s="42"/>
    </row>
    <row r="158" spans="1:6" ht="18.75" customHeight="1" x14ac:dyDescent="0.25">
      <c r="A158" s="319" t="s">
        <v>13</v>
      </c>
      <c r="B158" s="319" t="s">
        <v>14</v>
      </c>
      <c r="C158" s="319" t="s">
        <v>102</v>
      </c>
      <c r="D158" s="300" t="s">
        <v>15</v>
      </c>
      <c r="E158" s="300"/>
      <c r="F158" s="319" t="s">
        <v>55</v>
      </c>
    </row>
    <row r="159" spans="1:6" ht="18.75" customHeight="1" x14ac:dyDescent="0.25">
      <c r="A159" s="320"/>
      <c r="B159" s="320"/>
      <c r="C159" s="320"/>
      <c r="D159" s="2" t="s">
        <v>16</v>
      </c>
      <c r="E159" s="2" t="s">
        <v>17</v>
      </c>
      <c r="F159" s="320"/>
    </row>
    <row r="160" spans="1:6" x14ac:dyDescent="0.25">
      <c r="A160" s="310">
        <v>1</v>
      </c>
      <c r="B160" s="313" t="s">
        <v>18</v>
      </c>
      <c r="C160" s="56" t="s">
        <v>104</v>
      </c>
      <c r="D160" s="6">
        <v>4</v>
      </c>
      <c r="E160" s="43">
        <v>58558</v>
      </c>
      <c r="F160" s="6" t="s">
        <v>254</v>
      </c>
    </row>
    <row r="161" spans="1:6" ht="37.5" x14ac:dyDescent="0.25">
      <c r="A161" s="311"/>
      <c r="B161" s="314"/>
      <c r="C161" s="58" t="s">
        <v>105</v>
      </c>
      <c r="D161" s="7">
        <v>44944</v>
      </c>
      <c r="E161" s="63">
        <v>5741.2</v>
      </c>
      <c r="F161" s="7" t="s">
        <v>255</v>
      </c>
    </row>
    <row r="162" spans="1:6" x14ac:dyDescent="0.25">
      <c r="A162" s="311"/>
      <c r="B162" s="314"/>
      <c r="C162" s="58" t="s">
        <v>106</v>
      </c>
      <c r="D162" s="7"/>
      <c r="E162" s="7"/>
      <c r="F162" s="7"/>
    </row>
    <row r="163" spans="1:6" x14ac:dyDescent="0.25">
      <c r="A163" s="311"/>
      <c r="B163" s="314"/>
      <c r="C163" s="59" t="s">
        <v>103</v>
      </c>
      <c r="D163" s="8"/>
      <c r="E163" s="8"/>
      <c r="F163" s="8"/>
    </row>
    <row r="164" spans="1:6" x14ac:dyDescent="0.25">
      <c r="A164" s="310">
        <f>+A160+1</f>
        <v>2</v>
      </c>
      <c r="B164" s="313" t="s">
        <v>19</v>
      </c>
      <c r="C164" s="56" t="s">
        <v>104</v>
      </c>
      <c r="D164" s="6"/>
      <c r="E164" s="6"/>
      <c r="F164" s="6"/>
    </row>
    <row r="165" spans="1:6" x14ac:dyDescent="0.25">
      <c r="A165" s="311"/>
      <c r="B165" s="314"/>
      <c r="C165" s="58" t="s">
        <v>105</v>
      </c>
      <c r="D165" s="7"/>
      <c r="E165" s="7">
        <v>43631</v>
      </c>
      <c r="F165" s="7" t="s">
        <v>202</v>
      </c>
    </row>
    <row r="166" spans="1:6" x14ac:dyDescent="0.25">
      <c r="A166" s="311"/>
      <c r="B166" s="314"/>
      <c r="C166" s="60" t="s">
        <v>106</v>
      </c>
      <c r="D166" s="61"/>
      <c r="E166" s="61"/>
      <c r="F166" s="61"/>
    </row>
    <row r="167" spans="1:6" x14ac:dyDescent="0.25">
      <c r="A167" s="311"/>
      <c r="B167" s="314"/>
      <c r="C167" s="59" t="s">
        <v>103</v>
      </c>
      <c r="D167" s="8"/>
      <c r="E167" s="8"/>
      <c r="F167" s="8"/>
    </row>
    <row r="168" spans="1:6" x14ac:dyDescent="0.25">
      <c r="A168" s="310">
        <v>3</v>
      </c>
      <c r="B168" s="313" t="s">
        <v>20</v>
      </c>
      <c r="C168" s="56" t="s">
        <v>104</v>
      </c>
      <c r="D168" s="6"/>
      <c r="E168" s="6"/>
      <c r="F168" s="6"/>
    </row>
    <row r="169" spans="1:6" x14ac:dyDescent="0.25">
      <c r="A169" s="311"/>
      <c r="B169" s="314"/>
      <c r="C169" s="58" t="s">
        <v>105</v>
      </c>
      <c r="D169" s="7"/>
      <c r="E169" s="7"/>
      <c r="F169" s="7"/>
    </row>
    <row r="170" spans="1:6" x14ac:dyDescent="0.25">
      <c r="A170" s="311"/>
      <c r="B170" s="314"/>
      <c r="C170" s="58" t="s">
        <v>106</v>
      </c>
      <c r="D170" s="7"/>
      <c r="E170" s="7"/>
      <c r="F170" s="7"/>
    </row>
    <row r="171" spans="1:6" x14ac:dyDescent="0.25">
      <c r="A171" s="312"/>
      <c r="B171" s="315"/>
      <c r="C171" s="59" t="s">
        <v>103</v>
      </c>
      <c r="D171" s="8"/>
      <c r="E171" s="8"/>
      <c r="F171" s="8"/>
    </row>
    <row r="172" spans="1:6" x14ac:dyDescent="0.25">
      <c r="A172" s="310">
        <v>4</v>
      </c>
      <c r="B172" s="313" t="s">
        <v>56</v>
      </c>
      <c r="C172" s="56" t="s">
        <v>104</v>
      </c>
      <c r="D172" s="6"/>
      <c r="E172" s="6"/>
      <c r="F172" s="6"/>
    </row>
    <row r="173" spans="1:6" x14ac:dyDescent="0.25">
      <c r="A173" s="311"/>
      <c r="B173" s="314"/>
      <c r="C173" s="58" t="s">
        <v>105</v>
      </c>
      <c r="D173" s="7"/>
      <c r="E173" s="7"/>
      <c r="F173" s="7"/>
    </row>
    <row r="174" spans="1:6" x14ac:dyDescent="0.25">
      <c r="A174" s="311"/>
      <c r="B174" s="314"/>
      <c r="C174" s="58" t="s">
        <v>106</v>
      </c>
      <c r="D174" s="7"/>
      <c r="E174" s="7"/>
      <c r="F174" s="7"/>
    </row>
    <row r="175" spans="1:6" x14ac:dyDescent="0.25">
      <c r="A175" s="312"/>
      <c r="B175" s="315"/>
      <c r="C175" s="59" t="s">
        <v>103</v>
      </c>
      <c r="D175" s="8"/>
      <c r="E175" s="8"/>
      <c r="F175" s="8"/>
    </row>
    <row r="176" spans="1:6" x14ac:dyDescent="0.25">
      <c r="A176" s="76"/>
      <c r="B176" s="146"/>
      <c r="C176" s="146"/>
      <c r="D176" s="76"/>
      <c r="E176" s="76"/>
      <c r="F176" s="76"/>
    </row>
    <row r="177" spans="1:6" x14ac:dyDescent="0.25">
      <c r="A177" s="321" t="s">
        <v>238</v>
      </c>
      <c r="B177" s="321"/>
      <c r="C177" s="321"/>
      <c r="D177" s="321"/>
      <c r="E177" s="321"/>
      <c r="F177" s="321"/>
    </row>
    <row r="178" spans="1:6" x14ac:dyDescent="0.25">
      <c r="F178" s="42"/>
    </row>
    <row r="179" spans="1:6" ht="85.5" customHeight="1" x14ac:dyDescent="0.25">
      <c r="A179" s="319" t="s">
        <v>13</v>
      </c>
      <c r="B179" s="319" t="s">
        <v>14</v>
      </c>
      <c r="C179" s="319" t="s">
        <v>102</v>
      </c>
      <c r="D179" s="300" t="s">
        <v>15</v>
      </c>
      <c r="E179" s="300"/>
      <c r="F179" s="319" t="s">
        <v>55</v>
      </c>
    </row>
    <row r="180" spans="1:6" ht="18.75" customHeight="1" x14ac:dyDescent="0.25">
      <c r="A180" s="320"/>
      <c r="B180" s="320"/>
      <c r="C180" s="320"/>
      <c r="D180" s="2" t="s">
        <v>16</v>
      </c>
      <c r="E180" s="2" t="s">
        <v>17</v>
      </c>
      <c r="F180" s="320"/>
    </row>
    <row r="181" spans="1:6" x14ac:dyDescent="0.25">
      <c r="A181" s="310">
        <v>1</v>
      </c>
      <c r="B181" s="313" t="s">
        <v>18</v>
      </c>
      <c r="C181" s="56" t="s">
        <v>104</v>
      </c>
      <c r="D181" s="6">
        <v>1</v>
      </c>
      <c r="E181" s="43">
        <v>3838.4</v>
      </c>
      <c r="F181" s="7" t="s">
        <v>162</v>
      </c>
    </row>
    <row r="182" spans="1:6" x14ac:dyDescent="0.25">
      <c r="A182" s="311"/>
      <c r="B182" s="314"/>
      <c r="C182" s="58" t="s">
        <v>105</v>
      </c>
      <c r="D182" s="7">
        <v>2168</v>
      </c>
      <c r="E182" s="7">
        <v>51985700</v>
      </c>
      <c r="F182" s="7" t="s">
        <v>162</v>
      </c>
    </row>
    <row r="183" spans="1:6" x14ac:dyDescent="0.25">
      <c r="A183" s="311"/>
      <c r="B183" s="314"/>
      <c r="C183" s="58" t="s">
        <v>106</v>
      </c>
      <c r="D183" s="7"/>
      <c r="E183" s="7"/>
      <c r="F183" s="7"/>
    </row>
    <row r="184" spans="1:6" x14ac:dyDescent="0.25">
      <c r="A184" s="311"/>
      <c r="B184" s="314"/>
      <c r="C184" s="316" t="s">
        <v>103</v>
      </c>
      <c r="D184" s="61">
        <v>1</v>
      </c>
      <c r="E184" s="61">
        <v>124537</v>
      </c>
      <c r="F184" s="7" t="s">
        <v>163</v>
      </c>
    </row>
    <row r="185" spans="1:6" x14ac:dyDescent="0.25">
      <c r="A185" s="311"/>
      <c r="B185" s="314"/>
      <c r="C185" s="312"/>
      <c r="D185" s="8">
        <v>17</v>
      </c>
      <c r="E185" s="8">
        <v>269428</v>
      </c>
      <c r="F185" s="7" t="s">
        <v>162</v>
      </c>
    </row>
    <row r="186" spans="1:6" x14ac:dyDescent="0.25">
      <c r="A186" s="310">
        <f>+A181+1</f>
        <v>2</v>
      </c>
      <c r="B186" s="313" t="s">
        <v>19</v>
      </c>
      <c r="C186" s="56" t="s">
        <v>104</v>
      </c>
      <c r="D186" s="6"/>
      <c r="E186" s="6"/>
      <c r="F186" s="6"/>
    </row>
    <row r="187" spans="1:6" x14ac:dyDescent="0.25">
      <c r="A187" s="311"/>
      <c r="B187" s="314"/>
      <c r="C187" s="58" t="s">
        <v>105</v>
      </c>
      <c r="D187" s="7">
        <v>209</v>
      </c>
      <c r="E187" s="7">
        <f>3915414/1000</f>
        <v>3915.4140000000002</v>
      </c>
      <c r="F187" s="7" t="s">
        <v>163</v>
      </c>
    </row>
    <row r="188" spans="1:6" x14ac:dyDescent="0.25">
      <c r="A188" s="311"/>
      <c r="B188" s="314"/>
      <c r="C188" s="60" t="s">
        <v>106</v>
      </c>
      <c r="D188" s="61"/>
      <c r="E188" s="61"/>
      <c r="F188" s="61"/>
    </row>
    <row r="189" spans="1:6" ht="30" customHeight="1" x14ac:dyDescent="0.25">
      <c r="A189" s="311"/>
      <c r="B189" s="314"/>
      <c r="C189" s="59" t="s">
        <v>103</v>
      </c>
      <c r="D189" s="8"/>
      <c r="E189" s="8"/>
      <c r="F189" s="8"/>
    </row>
    <row r="190" spans="1:6" ht="30" customHeight="1" x14ac:dyDescent="0.25">
      <c r="A190" s="310">
        <v>3</v>
      </c>
      <c r="B190" s="313" t="s">
        <v>20</v>
      </c>
      <c r="C190" s="56" t="s">
        <v>104</v>
      </c>
      <c r="D190" s="6"/>
      <c r="E190" s="6"/>
      <c r="F190" s="6"/>
    </row>
    <row r="191" spans="1:6" x14ac:dyDescent="0.25">
      <c r="A191" s="311"/>
      <c r="B191" s="314"/>
      <c r="C191" s="58" t="s">
        <v>105</v>
      </c>
      <c r="D191" s="7"/>
      <c r="E191" s="7"/>
      <c r="F191" s="61"/>
    </row>
    <row r="192" spans="1:6" x14ac:dyDescent="0.25">
      <c r="A192" s="311"/>
      <c r="B192" s="314"/>
      <c r="C192" s="58" t="s">
        <v>106</v>
      </c>
      <c r="D192" s="7"/>
      <c r="E192" s="7"/>
      <c r="F192" s="7"/>
    </row>
    <row r="193" spans="1:6" x14ac:dyDescent="0.25">
      <c r="A193" s="312"/>
      <c r="B193" s="315"/>
      <c r="C193" s="59" t="s">
        <v>103</v>
      </c>
      <c r="D193" s="8"/>
      <c r="E193" s="8"/>
      <c r="F193" s="8"/>
    </row>
    <row r="194" spans="1:6" x14ac:dyDescent="0.25">
      <c r="A194" s="310">
        <v>4</v>
      </c>
      <c r="B194" s="313" t="s">
        <v>56</v>
      </c>
      <c r="C194" s="56" t="s">
        <v>104</v>
      </c>
      <c r="D194" s="6"/>
      <c r="E194" s="6"/>
      <c r="F194" s="6"/>
    </row>
    <row r="195" spans="1:6" x14ac:dyDescent="0.25">
      <c r="A195" s="311"/>
      <c r="B195" s="314"/>
      <c r="C195" s="58" t="s">
        <v>105</v>
      </c>
      <c r="D195" s="7"/>
      <c r="E195" s="7"/>
      <c r="F195" s="7"/>
    </row>
    <row r="196" spans="1:6" x14ac:dyDescent="0.25">
      <c r="A196" s="311"/>
      <c r="B196" s="314"/>
      <c r="C196" s="58" t="s">
        <v>106</v>
      </c>
      <c r="D196" s="7"/>
      <c r="E196" s="7"/>
      <c r="F196" s="7"/>
    </row>
    <row r="197" spans="1:6" x14ac:dyDescent="0.25">
      <c r="A197" s="312"/>
      <c r="B197" s="315"/>
      <c r="C197" s="59" t="s">
        <v>103</v>
      </c>
      <c r="D197" s="8"/>
      <c r="E197" s="8"/>
      <c r="F197" s="8"/>
    </row>
    <row r="198" spans="1:6" x14ac:dyDescent="0.25">
      <c r="A198" s="76"/>
      <c r="B198" s="146"/>
      <c r="C198" s="146"/>
      <c r="D198" s="76"/>
      <c r="E198" s="76"/>
      <c r="F198" s="76"/>
    </row>
    <row r="199" spans="1:6" x14ac:dyDescent="0.25">
      <c r="A199" s="318" t="s">
        <v>440</v>
      </c>
      <c r="B199" s="318"/>
      <c r="C199" s="318"/>
      <c r="D199" s="318"/>
      <c r="E199" s="318"/>
      <c r="F199" s="318"/>
    </row>
    <row r="200" spans="1:6" x14ac:dyDescent="0.25">
      <c r="F200" s="42"/>
    </row>
    <row r="201" spans="1:6" x14ac:dyDescent="0.25">
      <c r="A201" s="319" t="s">
        <v>13</v>
      </c>
      <c r="B201" s="319" t="s">
        <v>14</v>
      </c>
      <c r="C201" s="319" t="s">
        <v>102</v>
      </c>
      <c r="D201" s="300" t="s">
        <v>15</v>
      </c>
      <c r="E201" s="300"/>
      <c r="F201" s="319" t="s">
        <v>55</v>
      </c>
    </row>
    <row r="202" spans="1:6" ht="65.25" customHeight="1" x14ac:dyDescent="0.25">
      <c r="A202" s="320"/>
      <c r="B202" s="320"/>
      <c r="C202" s="320"/>
      <c r="D202" s="2" t="s">
        <v>16</v>
      </c>
      <c r="E202" s="2" t="s">
        <v>17</v>
      </c>
      <c r="F202" s="320"/>
    </row>
    <row r="203" spans="1:6" x14ac:dyDescent="0.25">
      <c r="A203" s="310">
        <v>1</v>
      </c>
      <c r="B203" s="313" t="s">
        <v>18</v>
      </c>
      <c r="C203" s="56" t="s">
        <v>104</v>
      </c>
      <c r="D203" s="6"/>
      <c r="E203" s="6"/>
      <c r="F203" s="6"/>
    </row>
    <row r="204" spans="1:6" x14ac:dyDescent="0.25">
      <c r="A204" s="311"/>
      <c r="B204" s="314"/>
      <c r="C204" s="58" t="s">
        <v>105</v>
      </c>
      <c r="D204" s="7"/>
      <c r="E204" s="7"/>
      <c r="F204" s="7"/>
    </row>
    <row r="205" spans="1:6" x14ac:dyDescent="0.25">
      <c r="A205" s="311"/>
      <c r="B205" s="314"/>
      <c r="C205" s="58" t="s">
        <v>106</v>
      </c>
      <c r="D205" s="7"/>
      <c r="E205" s="7"/>
      <c r="F205" s="7"/>
    </row>
    <row r="206" spans="1:6" ht="35.25" customHeight="1" x14ac:dyDescent="0.25">
      <c r="A206" s="311"/>
      <c r="B206" s="314"/>
      <c r="C206" s="316" t="s">
        <v>103</v>
      </c>
      <c r="D206" s="8">
        <v>2</v>
      </c>
      <c r="E206" s="8">
        <v>1746000</v>
      </c>
      <c r="F206" s="8" t="s">
        <v>163</v>
      </c>
    </row>
    <row r="207" spans="1:6" ht="35.25" customHeight="1" x14ac:dyDescent="0.25">
      <c r="A207" s="311"/>
      <c r="B207" s="314"/>
      <c r="C207" s="312"/>
      <c r="D207" s="8">
        <v>4</v>
      </c>
      <c r="E207" s="8">
        <v>5615500</v>
      </c>
      <c r="F207" s="8" t="s">
        <v>202</v>
      </c>
    </row>
    <row r="208" spans="1:6" ht="35.25" customHeight="1" x14ac:dyDescent="0.25">
      <c r="A208" s="310">
        <f>+A203+1</f>
        <v>2</v>
      </c>
      <c r="B208" s="313" t="s">
        <v>19</v>
      </c>
      <c r="C208" s="56" t="s">
        <v>104</v>
      </c>
      <c r="D208" s="6"/>
      <c r="E208" s="6"/>
      <c r="F208" s="6"/>
    </row>
    <row r="209" spans="1:6" ht="35.25" customHeight="1" x14ac:dyDescent="0.25">
      <c r="A209" s="311"/>
      <c r="B209" s="314"/>
      <c r="C209" s="316" t="s">
        <v>105</v>
      </c>
      <c r="D209" s="62"/>
      <c r="E209" s="62">
        <v>1588711</v>
      </c>
      <c r="F209" s="8" t="s">
        <v>202</v>
      </c>
    </row>
    <row r="210" spans="1:6" ht="35.25" customHeight="1" x14ac:dyDescent="0.25">
      <c r="A210" s="311"/>
      <c r="B210" s="314"/>
      <c r="C210" s="317"/>
      <c r="D210" s="7"/>
      <c r="E210" s="7">
        <v>5362621</v>
      </c>
      <c r="F210" s="7" t="s">
        <v>163</v>
      </c>
    </row>
    <row r="211" spans="1:6" ht="35.25" customHeight="1" x14ac:dyDescent="0.25">
      <c r="A211" s="311"/>
      <c r="B211" s="314"/>
      <c r="C211" s="60" t="s">
        <v>106</v>
      </c>
      <c r="D211" s="61"/>
      <c r="E211" s="61"/>
      <c r="F211" s="61"/>
    </row>
    <row r="212" spans="1:6" ht="35.25" customHeight="1" x14ac:dyDescent="0.25">
      <c r="A212" s="311"/>
      <c r="B212" s="314"/>
      <c r="C212" s="59" t="s">
        <v>103</v>
      </c>
      <c r="D212" s="8"/>
      <c r="E212" s="8"/>
      <c r="F212" s="8"/>
    </row>
    <row r="213" spans="1:6" ht="35.25" customHeight="1" x14ac:dyDescent="0.25">
      <c r="A213" s="310">
        <v>3</v>
      </c>
      <c r="B213" s="313" t="s">
        <v>20</v>
      </c>
      <c r="C213" s="56" t="s">
        <v>104</v>
      </c>
      <c r="D213" s="6"/>
      <c r="E213" s="6"/>
      <c r="F213" s="6"/>
    </row>
    <row r="214" spans="1:6" ht="35.25" customHeight="1" x14ac:dyDescent="0.25">
      <c r="A214" s="311"/>
      <c r="B214" s="314"/>
      <c r="C214" s="58" t="s">
        <v>105</v>
      </c>
      <c r="D214" s="7"/>
      <c r="E214" s="7"/>
      <c r="F214" s="61"/>
    </row>
    <row r="215" spans="1:6" ht="35.25" customHeight="1" x14ac:dyDescent="0.25">
      <c r="A215" s="311"/>
      <c r="B215" s="314"/>
      <c r="C215" s="58" t="s">
        <v>106</v>
      </c>
      <c r="D215" s="7"/>
      <c r="E215" s="7"/>
      <c r="F215" s="7"/>
    </row>
    <row r="216" spans="1:6" ht="35.25" customHeight="1" x14ac:dyDescent="0.25">
      <c r="A216" s="312"/>
      <c r="B216" s="315"/>
      <c r="C216" s="59" t="s">
        <v>103</v>
      </c>
      <c r="D216" s="8"/>
      <c r="E216" s="8"/>
      <c r="F216" s="8"/>
    </row>
    <row r="217" spans="1:6" ht="35.25" customHeight="1" x14ac:dyDescent="0.25">
      <c r="A217" s="310">
        <v>4</v>
      </c>
      <c r="B217" s="313" t="s">
        <v>56</v>
      </c>
      <c r="C217" s="56" t="s">
        <v>104</v>
      </c>
      <c r="D217" s="6"/>
      <c r="E217" s="6"/>
      <c r="F217" s="6"/>
    </row>
    <row r="218" spans="1:6" ht="35.25" customHeight="1" x14ac:dyDescent="0.25">
      <c r="A218" s="311"/>
      <c r="B218" s="314"/>
      <c r="C218" s="58" t="s">
        <v>105</v>
      </c>
      <c r="D218" s="7"/>
      <c r="E218" s="7"/>
      <c r="F218" s="7"/>
    </row>
    <row r="219" spans="1:6" ht="35.25" customHeight="1" x14ac:dyDescent="0.25">
      <c r="A219" s="311"/>
      <c r="B219" s="314"/>
      <c r="C219" s="58" t="s">
        <v>106</v>
      </c>
      <c r="D219" s="7"/>
      <c r="E219" s="7"/>
      <c r="F219" s="7"/>
    </row>
    <row r="220" spans="1:6" ht="35.25" customHeight="1" x14ac:dyDescent="0.25">
      <c r="A220" s="312"/>
      <c r="B220" s="315"/>
      <c r="C220" s="59" t="s">
        <v>103</v>
      </c>
      <c r="D220" s="8"/>
      <c r="E220" s="8"/>
      <c r="F220" s="8"/>
    </row>
    <row r="221" spans="1:6" ht="35.25" customHeight="1" x14ac:dyDescent="0.25">
      <c r="A221" s="76"/>
      <c r="B221" s="146"/>
      <c r="C221" s="146"/>
      <c r="D221" s="76"/>
      <c r="E221" s="76"/>
      <c r="F221" s="76"/>
    </row>
    <row r="222" spans="1:6" ht="35.25" customHeight="1" x14ac:dyDescent="0.25">
      <c r="A222" s="318" t="s">
        <v>317</v>
      </c>
      <c r="B222" s="318"/>
      <c r="C222" s="318"/>
      <c r="D222" s="318"/>
      <c r="E222" s="318"/>
      <c r="F222" s="318"/>
    </row>
    <row r="223" spans="1:6" x14ac:dyDescent="0.25">
      <c r="F223" s="42"/>
    </row>
    <row r="224" spans="1:6" ht="82.5" customHeight="1" x14ac:dyDescent="0.25">
      <c r="A224" s="319" t="s">
        <v>13</v>
      </c>
      <c r="B224" s="319" t="s">
        <v>14</v>
      </c>
      <c r="C224" s="319" t="s">
        <v>102</v>
      </c>
      <c r="D224" s="300" t="s">
        <v>15</v>
      </c>
      <c r="E224" s="300"/>
      <c r="F224" s="319" t="s">
        <v>55</v>
      </c>
    </row>
    <row r="225" spans="1:6" x14ac:dyDescent="0.25">
      <c r="A225" s="320"/>
      <c r="B225" s="320"/>
      <c r="C225" s="320"/>
      <c r="D225" s="2" t="s">
        <v>16</v>
      </c>
      <c r="E225" s="2" t="s">
        <v>17</v>
      </c>
      <c r="F225" s="320"/>
    </row>
    <row r="226" spans="1:6" x14ac:dyDescent="0.25">
      <c r="A226" s="310">
        <v>1</v>
      </c>
      <c r="B226" s="313" t="s">
        <v>18</v>
      </c>
      <c r="C226" s="56" t="s">
        <v>104</v>
      </c>
      <c r="D226" s="6">
        <v>1</v>
      </c>
      <c r="E226" s="6">
        <v>6650000</v>
      </c>
      <c r="F226" s="6" t="s">
        <v>318</v>
      </c>
    </row>
    <row r="227" spans="1:6" x14ac:dyDescent="0.25">
      <c r="A227" s="311"/>
      <c r="B227" s="314"/>
      <c r="C227" s="58" t="s">
        <v>105</v>
      </c>
      <c r="D227" s="7">
        <v>445</v>
      </c>
      <c r="E227" s="7">
        <v>8902350</v>
      </c>
      <c r="F227" s="7" t="s">
        <v>318</v>
      </c>
    </row>
    <row r="228" spans="1:6" x14ac:dyDescent="0.25">
      <c r="A228" s="311"/>
      <c r="B228" s="314"/>
      <c r="C228" s="58" t="s">
        <v>106</v>
      </c>
      <c r="D228" s="7"/>
      <c r="E228" s="7"/>
      <c r="F228" s="7"/>
    </row>
    <row r="229" spans="1:6" x14ac:dyDescent="0.25">
      <c r="A229" s="311"/>
      <c r="B229" s="314"/>
      <c r="C229" s="59" t="s">
        <v>103</v>
      </c>
      <c r="D229" s="8"/>
      <c r="E229" s="8"/>
      <c r="F229" s="8"/>
    </row>
    <row r="230" spans="1:6" x14ac:dyDescent="0.25">
      <c r="A230" s="310">
        <f>+A226+1</f>
        <v>2</v>
      </c>
      <c r="B230" s="313" t="s">
        <v>19</v>
      </c>
      <c r="C230" s="56" t="s">
        <v>104</v>
      </c>
      <c r="D230" s="6"/>
      <c r="E230" s="6"/>
      <c r="F230" s="6"/>
    </row>
    <row r="231" spans="1:6" x14ac:dyDescent="0.25">
      <c r="A231" s="311"/>
      <c r="B231" s="314"/>
      <c r="C231" s="316" t="s">
        <v>105</v>
      </c>
      <c r="D231" s="62">
        <v>3</v>
      </c>
      <c r="E231" s="62">
        <v>12461900</v>
      </c>
      <c r="F231" s="62" t="s">
        <v>490</v>
      </c>
    </row>
    <row r="232" spans="1:6" x14ac:dyDescent="0.25">
      <c r="A232" s="311"/>
      <c r="B232" s="314"/>
      <c r="C232" s="317"/>
      <c r="D232" s="7">
        <v>30</v>
      </c>
      <c r="E232" s="7">
        <v>8657415</v>
      </c>
      <c r="F232" s="7" t="s">
        <v>163</v>
      </c>
    </row>
    <row r="233" spans="1:6" x14ac:dyDescent="0.25">
      <c r="A233" s="311"/>
      <c r="B233" s="314"/>
      <c r="C233" s="60" t="s">
        <v>106</v>
      </c>
      <c r="D233" s="61"/>
      <c r="E233" s="61"/>
      <c r="F233" s="61"/>
    </row>
    <row r="234" spans="1:6" x14ac:dyDescent="0.25">
      <c r="A234" s="311"/>
      <c r="B234" s="314"/>
      <c r="C234" s="59" t="s">
        <v>103</v>
      </c>
      <c r="D234" s="8"/>
      <c r="E234" s="8"/>
      <c r="F234" s="8"/>
    </row>
    <row r="235" spans="1:6" x14ac:dyDescent="0.25">
      <c r="A235" s="310">
        <v>3</v>
      </c>
      <c r="B235" s="313" t="s">
        <v>20</v>
      </c>
      <c r="C235" s="56" t="s">
        <v>104</v>
      </c>
      <c r="D235" s="6"/>
      <c r="E235" s="6"/>
      <c r="F235" s="6"/>
    </row>
    <row r="236" spans="1:6" x14ac:dyDescent="0.25">
      <c r="A236" s="311"/>
      <c r="B236" s="314"/>
      <c r="C236" s="58" t="s">
        <v>105</v>
      </c>
      <c r="D236" s="7"/>
      <c r="E236" s="7"/>
      <c r="F236" s="7"/>
    </row>
    <row r="237" spans="1:6" x14ac:dyDescent="0.25">
      <c r="A237" s="311"/>
      <c r="B237" s="314"/>
      <c r="C237" s="58" t="s">
        <v>106</v>
      </c>
      <c r="D237" s="7"/>
      <c r="E237" s="7"/>
      <c r="F237" s="7"/>
    </row>
    <row r="238" spans="1:6" x14ac:dyDescent="0.25">
      <c r="A238" s="312"/>
      <c r="B238" s="315"/>
      <c r="C238" s="59" t="s">
        <v>103</v>
      </c>
      <c r="D238" s="8"/>
      <c r="E238" s="8"/>
      <c r="F238" s="8"/>
    </row>
    <row r="239" spans="1:6" x14ac:dyDescent="0.25">
      <c r="A239" s="310">
        <v>4</v>
      </c>
      <c r="B239" s="313" t="s">
        <v>56</v>
      </c>
      <c r="C239" s="56" t="s">
        <v>104</v>
      </c>
      <c r="D239" s="6"/>
      <c r="E239" s="6"/>
      <c r="F239" s="6"/>
    </row>
    <row r="240" spans="1:6" x14ac:dyDescent="0.25">
      <c r="A240" s="311"/>
      <c r="B240" s="314"/>
      <c r="C240" s="58" t="s">
        <v>105</v>
      </c>
      <c r="D240" s="7"/>
      <c r="E240" s="7"/>
      <c r="F240" s="7"/>
    </row>
    <row r="241" spans="1:6" x14ac:dyDescent="0.25">
      <c r="A241" s="311"/>
      <c r="B241" s="314"/>
      <c r="C241" s="58" t="s">
        <v>106</v>
      </c>
      <c r="D241" s="7"/>
      <c r="E241" s="7"/>
      <c r="F241" s="7"/>
    </row>
    <row r="242" spans="1:6" x14ac:dyDescent="0.25">
      <c r="A242" s="312"/>
      <c r="B242" s="315"/>
      <c r="C242" s="59" t="s">
        <v>103</v>
      </c>
      <c r="D242" s="8"/>
      <c r="E242" s="8"/>
      <c r="F242" s="8"/>
    </row>
    <row r="243" spans="1:6" x14ac:dyDescent="0.25">
      <c r="A243" s="76"/>
      <c r="B243" s="146"/>
      <c r="C243" s="146"/>
      <c r="D243" s="76"/>
      <c r="E243" s="76"/>
      <c r="F243" s="76"/>
    </row>
    <row r="244" spans="1:6" x14ac:dyDescent="0.25">
      <c r="A244" s="318" t="s">
        <v>617</v>
      </c>
      <c r="B244" s="318"/>
      <c r="C244" s="318"/>
      <c r="D244" s="318"/>
      <c r="E244" s="318"/>
      <c r="F244" s="318"/>
    </row>
    <row r="245" spans="1:6" x14ac:dyDescent="0.25">
      <c r="F245" s="42"/>
    </row>
    <row r="246" spans="1:6" ht="120.75" customHeight="1" x14ac:dyDescent="0.25">
      <c r="A246" s="319" t="s">
        <v>13</v>
      </c>
      <c r="B246" s="319" t="s">
        <v>14</v>
      </c>
      <c r="C246" s="319" t="s">
        <v>102</v>
      </c>
      <c r="D246" s="300" t="s">
        <v>15</v>
      </c>
      <c r="E246" s="300"/>
      <c r="F246" s="319" t="s">
        <v>55</v>
      </c>
    </row>
    <row r="247" spans="1:6" ht="18.75" customHeight="1" x14ac:dyDescent="0.25">
      <c r="A247" s="320"/>
      <c r="B247" s="320"/>
      <c r="C247" s="320"/>
      <c r="D247" s="2" t="s">
        <v>16</v>
      </c>
      <c r="E247" s="2" t="s">
        <v>17</v>
      </c>
      <c r="F247" s="320"/>
    </row>
    <row r="248" spans="1:6" x14ac:dyDescent="0.25">
      <c r="A248" s="310">
        <v>1</v>
      </c>
      <c r="B248" s="313" t="s">
        <v>18</v>
      </c>
      <c r="C248" s="56" t="s">
        <v>104</v>
      </c>
      <c r="D248" s="6"/>
      <c r="E248" s="6"/>
      <c r="F248" s="6"/>
    </row>
    <row r="249" spans="1:6" x14ac:dyDescent="0.25">
      <c r="A249" s="311"/>
      <c r="B249" s="314"/>
      <c r="C249" s="58" t="s">
        <v>105</v>
      </c>
      <c r="D249" s="7"/>
      <c r="E249" s="7"/>
      <c r="F249" s="7"/>
    </row>
    <row r="250" spans="1:6" ht="18.75" customHeight="1" x14ac:dyDescent="0.25">
      <c r="A250" s="311"/>
      <c r="B250" s="314"/>
      <c r="C250" s="58" t="s">
        <v>106</v>
      </c>
      <c r="D250" s="7"/>
      <c r="E250" s="7"/>
      <c r="F250" s="7"/>
    </row>
    <row r="251" spans="1:6" x14ac:dyDescent="0.25">
      <c r="A251" s="311"/>
      <c r="B251" s="314"/>
      <c r="C251" s="316" t="s">
        <v>103</v>
      </c>
      <c r="D251" s="8">
        <v>3</v>
      </c>
      <c r="E251" s="8">
        <v>42074900</v>
      </c>
      <c r="F251" s="8" t="s">
        <v>163</v>
      </c>
    </row>
    <row r="252" spans="1:6" x14ac:dyDescent="0.25">
      <c r="A252" s="311"/>
      <c r="B252" s="314"/>
      <c r="C252" s="312"/>
      <c r="D252" s="8">
        <v>5</v>
      </c>
      <c r="E252" s="8">
        <v>20493900</v>
      </c>
      <c r="F252" s="8" t="s">
        <v>162</v>
      </c>
    </row>
    <row r="253" spans="1:6" ht="18.75" customHeight="1" x14ac:dyDescent="0.25">
      <c r="A253" s="310">
        <f>+A248+1</f>
        <v>2</v>
      </c>
      <c r="B253" s="313" t="s">
        <v>19</v>
      </c>
      <c r="C253" s="56" t="s">
        <v>104</v>
      </c>
      <c r="D253" s="6"/>
      <c r="E253" s="6"/>
      <c r="F253" s="6"/>
    </row>
    <row r="254" spans="1:6" x14ac:dyDescent="0.25">
      <c r="A254" s="311"/>
      <c r="B254" s="314"/>
      <c r="C254" s="58" t="s">
        <v>105</v>
      </c>
      <c r="D254" s="94"/>
      <c r="E254" s="94"/>
      <c r="F254" s="94"/>
    </row>
    <row r="255" spans="1:6" x14ac:dyDescent="0.25">
      <c r="A255" s="311"/>
      <c r="B255" s="314"/>
      <c r="C255" s="60" t="s">
        <v>106</v>
      </c>
      <c r="D255" s="95"/>
      <c r="E255" s="95"/>
      <c r="F255" s="95"/>
    </row>
    <row r="256" spans="1:6" x14ac:dyDescent="0.25">
      <c r="A256" s="311"/>
      <c r="B256" s="314"/>
      <c r="C256" s="59" t="s">
        <v>103</v>
      </c>
      <c r="D256" s="96"/>
      <c r="E256" s="96"/>
      <c r="F256" s="96"/>
    </row>
    <row r="257" spans="1:6" ht="18.75" customHeight="1" x14ac:dyDescent="0.25">
      <c r="A257" s="310">
        <v>3</v>
      </c>
      <c r="B257" s="313" t="s">
        <v>20</v>
      </c>
      <c r="C257" s="56" t="s">
        <v>104</v>
      </c>
      <c r="D257" s="6"/>
      <c r="E257" s="6"/>
      <c r="F257" s="6"/>
    </row>
    <row r="258" spans="1:6" x14ac:dyDescent="0.25">
      <c r="A258" s="311"/>
      <c r="B258" s="314"/>
      <c r="C258" s="58" t="s">
        <v>105</v>
      </c>
      <c r="D258" s="7"/>
      <c r="E258" s="7"/>
      <c r="F258" s="61"/>
    </row>
    <row r="259" spans="1:6" x14ac:dyDescent="0.25">
      <c r="A259" s="311"/>
      <c r="B259" s="314"/>
      <c r="C259" s="58" t="s">
        <v>106</v>
      </c>
      <c r="D259" s="7"/>
      <c r="E259" s="7"/>
      <c r="F259" s="7"/>
    </row>
    <row r="260" spans="1:6" x14ac:dyDescent="0.25">
      <c r="A260" s="312"/>
      <c r="B260" s="315"/>
      <c r="C260" s="59" t="s">
        <v>103</v>
      </c>
      <c r="D260" s="8"/>
      <c r="E260" s="8"/>
      <c r="F260" s="8"/>
    </row>
    <row r="261" spans="1:6" ht="18.75" customHeight="1" x14ac:dyDescent="0.25">
      <c r="A261" s="310">
        <v>4</v>
      </c>
      <c r="B261" s="313" t="s">
        <v>56</v>
      </c>
      <c r="C261" s="56" t="s">
        <v>104</v>
      </c>
      <c r="D261" s="6"/>
      <c r="E261" s="6"/>
      <c r="F261" s="6"/>
    </row>
    <row r="262" spans="1:6" x14ac:dyDescent="0.25">
      <c r="A262" s="311"/>
      <c r="B262" s="314"/>
      <c r="C262" s="58" t="s">
        <v>105</v>
      </c>
      <c r="D262" s="7"/>
      <c r="E262" s="7"/>
      <c r="F262" s="7"/>
    </row>
    <row r="263" spans="1:6" x14ac:dyDescent="0.25">
      <c r="A263" s="311"/>
      <c r="B263" s="314"/>
      <c r="C263" s="58" t="s">
        <v>106</v>
      </c>
      <c r="D263" s="7"/>
      <c r="E263" s="7"/>
      <c r="F263" s="7"/>
    </row>
    <row r="264" spans="1:6" x14ac:dyDescent="0.25">
      <c r="A264" s="312"/>
      <c r="B264" s="315"/>
      <c r="C264" s="59" t="s">
        <v>103</v>
      </c>
      <c r="D264" s="8"/>
      <c r="E264" s="8"/>
      <c r="F264" s="8"/>
    </row>
    <row r="265" spans="1:6" x14ac:dyDescent="0.25">
      <c r="A265" s="76"/>
      <c r="B265" s="146"/>
      <c r="C265" s="146"/>
      <c r="D265" s="76"/>
      <c r="E265" s="76"/>
      <c r="F265" s="76"/>
    </row>
    <row r="266" spans="1:6" x14ac:dyDescent="0.25">
      <c r="A266" s="323" t="s">
        <v>161</v>
      </c>
      <c r="B266" s="323"/>
      <c r="C266" s="323"/>
      <c r="D266" s="323"/>
      <c r="E266" s="323"/>
      <c r="F266" s="323"/>
    </row>
    <row r="267" spans="1:6" ht="18.75" customHeight="1" x14ac:dyDescent="0.25">
      <c r="A267" s="319" t="s">
        <v>13</v>
      </c>
      <c r="B267" s="319" t="s">
        <v>14</v>
      </c>
      <c r="C267" s="319" t="s">
        <v>102</v>
      </c>
      <c r="D267" s="300" t="s">
        <v>15</v>
      </c>
      <c r="E267" s="300"/>
      <c r="F267" s="319" t="s">
        <v>55</v>
      </c>
    </row>
    <row r="268" spans="1:6" x14ac:dyDescent="0.25">
      <c r="A268" s="320"/>
      <c r="B268" s="320"/>
      <c r="C268" s="320"/>
      <c r="D268" s="2" t="s">
        <v>16</v>
      </c>
      <c r="E268" s="2" t="s">
        <v>17</v>
      </c>
      <c r="F268" s="320"/>
    </row>
    <row r="269" spans="1:6" x14ac:dyDescent="0.25">
      <c r="A269" s="310">
        <v>1</v>
      </c>
      <c r="B269" s="310" t="s">
        <v>18</v>
      </c>
      <c r="C269" s="64" t="s">
        <v>104</v>
      </c>
      <c r="D269" s="16">
        <v>1</v>
      </c>
      <c r="E269" s="16">
        <v>5980000</v>
      </c>
      <c r="F269" s="16" t="s">
        <v>162</v>
      </c>
    </row>
    <row r="270" spans="1:6" ht="51" customHeight="1" x14ac:dyDescent="0.25">
      <c r="A270" s="311"/>
      <c r="B270" s="311"/>
      <c r="C270" s="322" t="s">
        <v>105</v>
      </c>
      <c r="D270" s="16">
        <v>65</v>
      </c>
      <c r="E270" s="16">
        <f>10645600+23938500</f>
        <v>34584100</v>
      </c>
      <c r="F270" s="16" t="s">
        <v>163</v>
      </c>
    </row>
    <row r="271" spans="1:6" x14ac:dyDescent="0.25">
      <c r="A271" s="311"/>
      <c r="B271" s="311"/>
      <c r="C271" s="322"/>
      <c r="D271" s="16">
        <v>33</v>
      </c>
      <c r="E271" s="16">
        <v>4599900</v>
      </c>
      <c r="F271" s="16" t="s">
        <v>162</v>
      </c>
    </row>
    <row r="272" spans="1:6" x14ac:dyDescent="0.25">
      <c r="A272" s="311"/>
      <c r="B272" s="311"/>
      <c r="C272" s="64" t="s">
        <v>106</v>
      </c>
      <c r="D272" s="16"/>
      <c r="E272" s="16"/>
      <c r="F272" s="16"/>
    </row>
    <row r="273" spans="1:6" x14ac:dyDescent="0.25">
      <c r="A273" s="311"/>
      <c r="B273" s="311"/>
      <c r="C273" s="322" t="s">
        <v>103</v>
      </c>
      <c r="D273" s="16">
        <v>5</v>
      </c>
      <c r="E273" s="16">
        <v>660933000</v>
      </c>
      <c r="F273" s="16" t="s">
        <v>163</v>
      </c>
    </row>
    <row r="274" spans="1:6" x14ac:dyDescent="0.25">
      <c r="A274" s="311"/>
      <c r="B274" s="311"/>
      <c r="C274" s="322"/>
      <c r="D274" s="16">
        <v>14</v>
      </c>
      <c r="E274" s="16">
        <v>510781500</v>
      </c>
      <c r="F274" s="16" t="s">
        <v>162</v>
      </c>
    </row>
    <row r="275" spans="1:6" x14ac:dyDescent="0.25">
      <c r="A275" s="310">
        <f>+A269+1</f>
        <v>2</v>
      </c>
      <c r="B275" s="310" t="s">
        <v>19</v>
      </c>
      <c r="C275" s="64" t="s">
        <v>104</v>
      </c>
      <c r="D275" s="16"/>
      <c r="E275" s="16"/>
      <c r="F275" s="16"/>
    </row>
    <row r="276" spans="1:6" x14ac:dyDescent="0.25">
      <c r="A276" s="311"/>
      <c r="B276" s="311"/>
      <c r="C276" s="322" t="s">
        <v>105</v>
      </c>
      <c r="D276" s="62">
        <v>13</v>
      </c>
      <c r="E276" s="251">
        <f>+'[1]5-илова'!L57+'[1]5-илова'!L58+'[1]5-илова'!L59+'[1]5-илова'!L60+'[1]5-илова'!L61+'[1]5-илова'!L62+'[1]5-илова'!L63+'[1]5-илова'!L64+'[1]5-илова'!L72+'[1]5-илова'!L73+'[1]5-илова'!L74+'[1]5-илова'!L75+'[1]5-илова'!L76</f>
        <v>51807.5</v>
      </c>
      <c r="F276" s="62" t="s">
        <v>163</v>
      </c>
    </row>
    <row r="277" spans="1:6" x14ac:dyDescent="0.25">
      <c r="A277" s="311"/>
      <c r="B277" s="311"/>
      <c r="C277" s="322"/>
      <c r="D277" s="7">
        <v>15</v>
      </c>
      <c r="E277" s="7">
        <f>+'[1]5-илова'!L78+'[1]5-илова'!L79+'[1]5-илова'!L81+'[1]5-илова'!L88+'[1]5-илова'!L89+'[1]5-илова'!L90+'[1]5-илова'!L92+'[1]5-илова'!L93+'[1]5-илова'!L94+'[1]5-илова'!L95+'[1]5-илова'!L96+'[1]5-илова'!L98+'[1]5-илова'!L99+'[1]5-илова'!L102+'[1]5-илова'!L103</f>
        <v>0</v>
      </c>
      <c r="F277" s="7" t="s">
        <v>162</v>
      </c>
    </row>
    <row r="278" spans="1:6" x14ac:dyDescent="0.25">
      <c r="A278" s="311"/>
      <c r="B278" s="311"/>
      <c r="C278" s="64" t="s">
        <v>106</v>
      </c>
      <c r="D278" s="16"/>
      <c r="E278" s="16"/>
      <c r="F278" s="16"/>
    </row>
    <row r="279" spans="1:6" x14ac:dyDescent="0.25">
      <c r="A279" s="311"/>
      <c r="B279" s="311"/>
      <c r="C279" s="310" t="s">
        <v>103</v>
      </c>
      <c r="D279" s="61">
        <v>8</v>
      </c>
      <c r="E279" s="61">
        <f>'[1]5-илова'!L55+'[1]5-илова'!L64+'[1]5-илова'!L65+'[1]5-илова'!L66+'[1]5-илова'!L67+'[1]5-илова'!L68+'[1]5-илова'!L69+'[1]5-илова'!L70</f>
        <v>31043.5</v>
      </c>
      <c r="F279" s="62" t="s">
        <v>163</v>
      </c>
    </row>
    <row r="280" spans="1:6" x14ac:dyDescent="0.25">
      <c r="A280" s="312"/>
      <c r="B280" s="312"/>
      <c r="C280" s="312"/>
      <c r="D280" s="8">
        <v>15</v>
      </c>
      <c r="E280" s="8">
        <f>+'[1]5-илова'!L79+'[1]5-илова'!L81+'[1]5-илова'!L82+'[1]5-илова'!L83+'[1]5-илова'!L84+'[1]5-илова'!L85+'[1]5-илова'!L86+'[1]5-илова'!L90+'[1]5-илова'!L96+'[1]5-илова'!L99+'[1]5-илова'!L100+'[1]5-илова'!L103+'[1]5-илова'!L104+'[1]5-илова'!L108+'[1]5-илова'!L109</f>
        <v>0</v>
      </c>
      <c r="F280" s="7" t="s">
        <v>162</v>
      </c>
    </row>
    <row r="281" spans="1:6" x14ac:dyDescent="0.25">
      <c r="A281" s="310">
        <v>3</v>
      </c>
      <c r="B281" s="310" t="s">
        <v>20</v>
      </c>
      <c r="C281" s="64" t="s">
        <v>104</v>
      </c>
      <c r="D281" s="16"/>
      <c r="E281" s="16"/>
      <c r="F281" s="16"/>
    </row>
    <row r="282" spans="1:6" x14ac:dyDescent="0.25">
      <c r="A282" s="311"/>
      <c r="B282" s="311"/>
      <c r="C282" s="64" t="s">
        <v>105</v>
      </c>
      <c r="D282" s="16"/>
      <c r="E282" s="16"/>
      <c r="F282" s="16"/>
    </row>
    <row r="283" spans="1:6" x14ac:dyDescent="0.25">
      <c r="A283" s="311"/>
      <c r="B283" s="311"/>
      <c r="C283" s="64" t="s">
        <v>106</v>
      </c>
      <c r="D283" s="16"/>
      <c r="E283" s="16"/>
      <c r="F283" s="16"/>
    </row>
    <row r="284" spans="1:6" x14ac:dyDescent="0.25">
      <c r="A284" s="312"/>
      <c r="B284" s="312"/>
      <c r="C284" s="64" t="s">
        <v>103</v>
      </c>
      <c r="D284" s="16"/>
      <c r="E284" s="16"/>
      <c r="F284" s="16"/>
    </row>
    <row r="285" spans="1:6" x14ac:dyDescent="0.25">
      <c r="A285" s="310">
        <v>4</v>
      </c>
      <c r="B285" s="310" t="s">
        <v>56</v>
      </c>
      <c r="C285" s="64" t="s">
        <v>104</v>
      </c>
      <c r="D285" s="16"/>
      <c r="E285" s="16"/>
      <c r="F285" s="16"/>
    </row>
    <row r="286" spans="1:6" x14ac:dyDescent="0.25">
      <c r="A286" s="311"/>
      <c r="B286" s="311"/>
      <c r="C286" s="64" t="s">
        <v>105</v>
      </c>
      <c r="D286" s="16"/>
      <c r="E286" s="16"/>
      <c r="F286" s="16"/>
    </row>
    <row r="287" spans="1:6" x14ac:dyDescent="0.25">
      <c r="A287" s="311"/>
      <c r="B287" s="311"/>
      <c r="C287" s="64" t="s">
        <v>106</v>
      </c>
      <c r="D287" s="16"/>
      <c r="E287" s="16"/>
      <c r="F287" s="16"/>
    </row>
    <row r="288" spans="1:6" x14ac:dyDescent="0.25">
      <c r="A288" s="312"/>
      <c r="B288" s="312"/>
      <c r="C288" s="64" t="s">
        <v>103</v>
      </c>
      <c r="D288" s="16"/>
      <c r="E288" s="16"/>
      <c r="F288" s="16"/>
    </row>
    <row r="289" spans="1:6" x14ac:dyDescent="0.25">
      <c r="A289" s="76"/>
      <c r="B289" s="146"/>
      <c r="C289" s="146"/>
      <c r="D289" s="76"/>
      <c r="E289" s="76"/>
      <c r="F289" s="76"/>
    </row>
    <row r="290" spans="1:6" x14ac:dyDescent="0.25">
      <c r="A290" s="318" t="s">
        <v>1260</v>
      </c>
      <c r="B290" s="318"/>
      <c r="C290" s="318"/>
      <c r="D290" s="318"/>
      <c r="E290" s="318"/>
      <c r="F290" s="318"/>
    </row>
    <row r="291" spans="1:6" ht="78.75" customHeight="1" x14ac:dyDescent="0.25">
      <c r="F291" s="42"/>
    </row>
    <row r="292" spans="1:6" x14ac:dyDescent="0.25">
      <c r="A292" s="319" t="s">
        <v>13</v>
      </c>
      <c r="B292" s="319" t="s">
        <v>14</v>
      </c>
      <c r="C292" s="319" t="s">
        <v>102</v>
      </c>
      <c r="D292" s="300" t="s">
        <v>15</v>
      </c>
      <c r="E292" s="300"/>
      <c r="F292" s="319" t="s">
        <v>55</v>
      </c>
    </row>
    <row r="293" spans="1:6" ht="42" customHeight="1" x14ac:dyDescent="0.25">
      <c r="A293" s="320"/>
      <c r="B293" s="320"/>
      <c r="C293" s="320"/>
      <c r="D293" s="2" t="s">
        <v>16</v>
      </c>
      <c r="E293" s="2" t="s">
        <v>17</v>
      </c>
      <c r="F293" s="320"/>
    </row>
    <row r="294" spans="1:6" ht="42" customHeight="1" x14ac:dyDescent="0.25">
      <c r="A294" s="310">
        <v>1</v>
      </c>
      <c r="B294" s="313" t="s">
        <v>18</v>
      </c>
      <c r="C294" s="56" t="s">
        <v>104</v>
      </c>
      <c r="D294" s="6"/>
      <c r="E294" s="6"/>
      <c r="F294" s="6"/>
    </row>
    <row r="295" spans="1:6" ht="37.5" x14ac:dyDescent="0.25">
      <c r="A295" s="311"/>
      <c r="B295" s="314"/>
      <c r="C295" s="58" t="s">
        <v>105</v>
      </c>
      <c r="D295" s="7" t="s">
        <v>197</v>
      </c>
      <c r="E295" s="7" t="s">
        <v>198</v>
      </c>
      <c r="F295" s="7" t="s">
        <v>199</v>
      </c>
    </row>
    <row r="296" spans="1:6" x14ac:dyDescent="0.25">
      <c r="A296" s="311"/>
      <c r="B296" s="314"/>
      <c r="C296" s="58" t="s">
        <v>106</v>
      </c>
      <c r="D296" s="7"/>
      <c r="E296" s="7"/>
      <c r="F296" s="7"/>
    </row>
    <row r="297" spans="1:6" x14ac:dyDescent="0.25">
      <c r="A297" s="311"/>
      <c r="B297" s="314"/>
      <c r="C297" s="59" t="s">
        <v>103</v>
      </c>
      <c r="D297" s="8"/>
      <c r="E297" s="8"/>
      <c r="F297" s="8"/>
    </row>
    <row r="298" spans="1:6" x14ac:dyDescent="0.25">
      <c r="A298" s="310">
        <f>+A294+1</f>
        <v>2</v>
      </c>
      <c r="B298" s="313" t="s">
        <v>19</v>
      </c>
      <c r="C298" s="56" t="s">
        <v>104</v>
      </c>
      <c r="D298" s="6"/>
      <c r="E298" s="6"/>
      <c r="F298" s="6"/>
    </row>
    <row r="299" spans="1:6" x14ac:dyDescent="0.25">
      <c r="A299" s="311"/>
      <c r="B299" s="314"/>
      <c r="C299" s="58" t="s">
        <v>105</v>
      </c>
      <c r="D299" s="7">
        <v>52</v>
      </c>
      <c r="E299" s="7">
        <v>2269450</v>
      </c>
      <c r="F299" s="7" t="s">
        <v>1261</v>
      </c>
    </row>
    <row r="300" spans="1:6" x14ac:dyDescent="0.25">
      <c r="A300" s="311"/>
      <c r="B300" s="314"/>
      <c r="C300" s="60" t="s">
        <v>106</v>
      </c>
      <c r="D300" s="61"/>
      <c r="E300" s="61"/>
      <c r="F300" s="61"/>
    </row>
    <row r="301" spans="1:6" x14ac:dyDescent="0.25">
      <c r="A301" s="311"/>
      <c r="B301" s="314"/>
      <c r="C301" s="59" t="s">
        <v>103</v>
      </c>
      <c r="D301" s="8"/>
      <c r="E301" s="8"/>
      <c r="F301" s="8"/>
    </row>
    <row r="302" spans="1:6" x14ac:dyDescent="0.25">
      <c r="A302" s="310">
        <v>3</v>
      </c>
      <c r="B302" s="313" t="s">
        <v>20</v>
      </c>
      <c r="C302" s="56" t="s">
        <v>104</v>
      </c>
      <c r="D302" s="6"/>
      <c r="E302" s="6"/>
      <c r="F302" s="6"/>
    </row>
    <row r="303" spans="1:6" x14ac:dyDescent="0.25">
      <c r="A303" s="311"/>
      <c r="B303" s="314"/>
      <c r="C303" s="58" t="s">
        <v>105</v>
      </c>
      <c r="D303" s="7"/>
      <c r="E303" s="7"/>
      <c r="F303" s="7"/>
    </row>
    <row r="304" spans="1:6" x14ac:dyDescent="0.25">
      <c r="A304" s="311"/>
      <c r="B304" s="314"/>
      <c r="C304" s="58" t="s">
        <v>106</v>
      </c>
      <c r="D304" s="7"/>
      <c r="E304" s="7"/>
      <c r="F304" s="7"/>
    </row>
    <row r="305" spans="1:6" x14ac:dyDescent="0.25">
      <c r="A305" s="312"/>
      <c r="B305" s="315"/>
      <c r="C305" s="59" t="s">
        <v>103</v>
      </c>
      <c r="D305" s="8"/>
      <c r="E305" s="8"/>
      <c r="F305" s="8"/>
    </row>
    <row r="306" spans="1:6" x14ac:dyDescent="0.25">
      <c r="A306" s="310">
        <v>4</v>
      </c>
      <c r="B306" s="313" t="s">
        <v>56</v>
      </c>
      <c r="C306" s="56" t="s">
        <v>104</v>
      </c>
      <c r="D306" s="6"/>
      <c r="E306" s="6"/>
      <c r="F306" s="6"/>
    </row>
    <row r="307" spans="1:6" x14ac:dyDescent="0.25">
      <c r="A307" s="311"/>
      <c r="B307" s="314"/>
      <c r="C307" s="58" t="s">
        <v>105</v>
      </c>
      <c r="D307" s="7"/>
      <c r="E307" s="7"/>
      <c r="F307" s="7"/>
    </row>
    <row r="308" spans="1:6" x14ac:dyDescent="0.25">
      <c r="A308" s="311"/>
      <c r="B308" s="314"/>
      <c r="C308" s="58" t="s">
        <v>106</v>
      </c>
      <c r="D308" s="7"/>
      <c r="E308" s="7"/>
      <c r="F308" s="7"/>
    </row>
    <row r="309" spans="1:6" x14ac:dyDescent="0.25">
      <c r="A309" s="312"/>
      <c r="B309" s="315"/>
      <c r="C309" s="59" t="s">
        <v>103</v>
      </c>
      <c r="D309" s="8"/>
      <c r="E309" s="8"/>
      <c r="F309" s="8"/>
    </row>
    <row r="310" spans="1:6" x14ac:dyDescent="0.25">
      <c r="A310" s="76"/>
      <c r="B310" s="146"/>
      <c r="C310" s="146"/>
      <c r="D310" s="76"/>
      <c r="E310" s="76"/>
      <c r="F310" s="76"/>
    </row>
    <row r="311" spans="1:6" x14ac:dyDescent="0.25">
      <c r="A311" s="318" t="s">
        <v>1277</v>
      </c>
      <c r="B311" s="318"/>
      <c r="C311" s="318"/>
      <c r="D311" s="318"/>
      <c r="E311" s="318"/>
      <c r="F311" s="318"/>
    </row>
    <row r="312" spans="1:6" x14ac:dyDescent="0.25">
      <c r="F312" s="42" t="s">
        <v>205</v>
      </c>
    </row>
    <row r="313" spans="1:6" ht="78" customHeight="1" x14ac:dyDescent="0.25">
      <c r="A313" s="319" t="s">
        <v>13</v>
      </c>
      <c r="B313" s="319" t="s">
        <v>14</v>
      </c>
      <c r="C313" s="319" t="s">
        <v>102</v>
      </c>
      <c r="D313" s="300" t="s">
        <v>15</v>
      </c>
      <c r="E313" s="300"/>
      <c r="F313" s="319" t="s">
        <v>55</v>
      </c>
    </row>
    <row r="314" spans="1:6" x14ac:dyDescent="0.25">
      <c r="A314" s="320"/>
      <c r="B314" s="320"/>
      <c r="C314" s="320"/>
      <c r="D314" s="2" t="s">
        <v>16</v>
      </c>
      <c r="E314" s="2" t="s">
        <v>17</v>
      </c>
      <c r="F314" s="320"/>
    </row>
    <row r="315" spans="1:6" ht="48" customHeight="1" x14ac:dyDescent="0.25">
      <c r="A315" s="310">
        <v>1</v>
      </c>
      <c r="B315" s="313" t="s">
        <v>18</v>
      </c>
      <c r="C315" s="56" t="s">
        <v>104</v>
      </c>
      <c r="D315" s="252">
        <v>0</v>
      </c>
      <c r="E315" s="252">
        <v>0</v>
      </c>
      <c r="F315" s="252"/>
    </row>
    <row r="316" spans="1:6" x14ac:dyDescent="0.25">
      <c r="A316" s="311"/>
      <c r="B316" s="314"/>
      <c r="C316" s="58" t="s">
        <v>105</v>
      </c>
      <c r="D316" s="253">
        <v>0</v>
      </c>
      <c r="E316" s="253">
        <v>0</v>
      </c>
      <c r="F316" s="253"/>
    </row>
    <row r="317" spans="1:6" x14ac:dyDescent="0.25">
      <c r="A317" s="311"/>
      <c r="B317" s="314"/>
      <c r="C317" s="58" t="s">
        <v>106</v>
      </c>
      <c r="D317" s="253">
        <v>0</v>
      </c>
      <c r="E317" s="253">
        <v>0</v>
      </c>
      <c r="F317" s="253"/>
    </row>
    <row r="318" spans="1:6" x14ac:dyDescent="0.25">
      <c r="A318" s="311"/>
      <c r="B318" s="314"/>
      <c r="C318" s="59" t="s">
        <v>103</v>
      </c>
      <c r="D318" s="254">
        <v>0</v>
      </c>
      <c r="E318" s="254">
        <v>0</v>
      </c>
      <c r="F318" s="254"/>
    </row>
    <row r="319" spans="1:6" x14ac:dyDescent="0.25">
      <c r="A319" s="310">
        <f>+A315+1</f>
        <v>2</v>
      </c>
      <c r="B319" s="313" t="s">
        <v>19</v>
      </c>
      <c r="C319" s="56" t="s">
        <v>104</v>
      </c>
      <c r="D319" s="6"/>
      <c r="E319" s="6"/>
      <c r="F319" s="6"/>
    </row>
    <row r="320" spans="1:6" x14ac:dyDescent="0.25">
      <c r="A320" s="311"/>
      <c r="B320" s="314"/>
      <c r="C320" s="58" t="s">
        <v>105</v>
      </c>
      <c r="D320" s="7">
        <v>3</v>
      </c>
      <c r="E320" s="255">
        <v>1572.6</v>
      </c>
      <c r="F320" s="7" t="s">
        <v>163</v>
      </c>
    </row>
    <row r="321" spans="1:6" x14ac:dyDescent="0.25">
      <c r="A321" s="311"/>
      <c r="B321" s="314"/>
      <c r="C321" s="58" t="s">
        <v>105</v>
      </c>
      <c r="D321" s="61"/>
      <c r="E321" s="61"/>
      <c r="F321" s="61"/>
    </row>
    <row r="322" spans="1:6" x14ac:dyDescent="0.25">
      <c r="A322" s="311"/>
      <c r="B322" s="314"/>
      <c r="C322" s="60" t="s">
        <v>106</v>
      </c>
      <c r="D322" s="61"/>
      <c r="E322" s="61"/>
      <c r="F322" s="61"/>
    </row>
    <row r="323" spans="1:6" x14ac:dyDescent="0.25">
      <c r="A323" s="311"/>
      <c r="B323" s="314"/>
      <c r="C323" s="59" t="s">
        <v>103</v>
      </c>
      <c r="D323" s="8">
        <v>4</v>
      </c>
      <c r="E323" s="256">
        <v>15706.6</v>
      </c>
      <c r="F323" s="8" t="s">
        <v>163</v>
      </c>
    </row>
    <row r="324" spans="1:6" x14ac:dyDescent="0.25">
      <c r="A324" s="310">
        <v>3</v>
      </c>
      <c r="B324" s="313" t="s">
        <v>20</v>
      </c>
      <c r="C324" s="56" t="s">
        <v>104</v>
      </c>
      <c r="D324" s="6"/>
      <c r="E324" s="6"/>
      <c r="F324" s="6"/>
    </row>
    <row r="325" spans="1:6" x14ac:dyDescent="0.25">
      <c r="A325" s="311"/>
      <c r="B325" s="314"/>
      <c r="C325" s="58" t="s">
        <v>105</v>
      </c>
      <c r="D325" s="7"/>
      <c r="E325" s="7"/>
      <c r="F325" s="61"/>
    </row>
    <row r="326" spans="1:6" x14ac:dyDescent="0.25">
      <c r="A326" s="311"/>
      <c r="B326" s="314"/>
      <c r="C326" s="58" t="s">
        <v>106</v>
      </c>
      <c r="D326" s="7"/>
      <c r="E326" s="7"/>
      <c r="F326" s="7"/>
    </row>
    <row r="327" spans="1:6" x14ac:dyDescent="0.25">
      <c r="A327" s="312"/>
      <c r="B327" s="315"/>
      <c r="C327" s="59" t="s">
        <v>103</v>
      </c>
      <c r="D327" s="8"/>
      <c r="E327" s="8"/>
      <c r="F327" s="8"/>
    </row>
    <row r="328" spans="1:6" x14ac:dyDescent="0.25">
      <c r="A328" s="310">
        <v>4</v>
      </c>
      <c r="B328" s="313" t="s">
        <v>56</v>
      </c>
      <c r="C328" s="56" t="s">
        <v>104</v>
      </c>
      <c r="D328" s="6"/>
      <c r="E328" s="6"/>
      <c r="F328" s="6"/>
    </row>
    <row r="329" spans="1:6" x14ac:dyDescent="0.25">
      <c r="A329" s="311"/>
      <c r="B329" s="314"/>
      <c r="C329" s="58" t="s">
        <v>105</v>
      </c>
      <c r="D329" s="7"/>
      <c r="E329" s="7"/>
      <c r="F329" s="7"/>
    </row>
    <row r="330" spans="1:6" x14ac:dyDescent="0.25">
      <c r="A330" s="311"/>
      <c r="B330" s="314"/>
      <c r="C330" s="58" t="s">
        <v>106</v>
      </c>
      <c r="D330" s="7"/>
      <c r="E330" s="7"/>
      <c r="F330" s="7"/>
    </row>
    <row r="331" spans="1:6" x14ac:dyDescent="0.25">
      <c r="A331" s="312"/>
      <c r="B331" s="315"/>
      <c r="C331" s="59" t="s">
        <v>103</v>
      </c>
      <c r="D331" s="8"/>
      <c r="E331" s="8"/>
      <c r="F331" s="8"/>
    </row>
    <row r="332" spans="1:6" x14ac:dyDescent="0.25">
      <c r="A332" s="76"/>
      <c r="B332" s="146"/>
      <c r="C332" s="146"/>
      <c r="D332" s="76"/>
      <c r="E332" s="76"/>
      <c r="F332" s="76"/>
    </row>
    <row r="333" spans="1:6" x14ac:dyDescent="0.25">
      <c r="A333" s="318" t="s">
        <v>1297</v>
      </c>
      <c r="B333" s="318"/>
      <c r="C333" s="318"/>
      <c r="D333" s="318"/>
      <c r="E333" s="318"/>
      <c r="F333" s="318"/>
    </row>
    <row r="334" spans="1:6" ht="94.5" customHeight="1" x14ac:dyDescent="0.25">
      <c r="F334" s="42"/>
    </row>
    <row r="335" spans="1:6" x14ac:dyDescent="0.25">
      <c r="A335" s="319" t="s">
        <v>13</v>
      </c>
      <c r="B335" s="319" t="s">
        <v>14</v>
      </c>
      <c r="C335" s="319" t="s">
        <v>102</v>
      </c>
      <c r="D335" s="300" t="s">
        <v>15</v>
      </c>
      <c r="E335" s="300"/>
      <c r="F335" s="319" t="s">
        <v>55</v>
      </c>
    </row>
    <row r="336" spans="1:6" ht="18.75" customHeight="1" x14ac:dyDescent="0.25">
      <c r="A336" s="320"/>
      <c r="B336" s="320"/>
      <c r="C336" s="320"/>
      <c r="D336" s="2" t="s">
        <v>16</v>
      </c>
      <c r="E336" s="2" t="s">
        <v>17</v>
      </c>
      <c r="F336" s="320"/>
    </row>
    <row r="337" spans="1:6" x14ac:dyDescent="0.25">
      <c r="A337" s="310">
        <v>1</v>
      </c>
      <c r="B337" s="313" t="s">
        <v>18</v>
      </c>
      <c r="C337" s="56" t="s">
        <v>104</v>
      </c>
      <c r="D337" s="6"/>
      <c r="E337" s="6"/>
      <c r="F337" s="6"/>
    </row>
    <row r="338" spans="1:6" x14ac:dyDescent="0.25">
      <c r="A338" s="311"/>
      <c r="B338" s="314"/>
      <c r="C338" s="58" t="s">
        <v>105</v>
      </c>
      <c r="D338" s="7">
        <v>0</v>
      </c>
      <c r="E338" s="255">
        <v>0</v>
      </c>
      <c r="F338" s="7">
        <v>0</v>
      </c>
    </row>
    <row r="339" spans="1:6" x14ac:dyDescent="0.25">
      <c r="A339" s="311"/>
      <c r="B339" s="314"/>
      <c r="C339" s="58" t="s">
        <v>106</v>
      </c>
      <c r="D339" s="7"/>
      <c r="E339" s="7"/>
      <c r="F339" s="7"/>
    </row>
    <row r="340" spans="1:6" x14ac:dyDescent="0.25">
      <c r="A340" s="311"/>
      <c r="B340" s="314"/>
      <c r="C340" s="59" t="s">
        <v>103</v>
      </c>
      <c r="D340" s="8"/>
      <c r="E340" s="8"/>
      <c r="F340" s="8"/>
    </row>
    <row r="341" spans="1:6" ht="18.75" customHeight="1" x14ac:dyDescent="0.25">
      <c r="A341" s="310">
        <f>+A337+1</f>
        <v>2</v>
      </c>
      <c r="B341" s="313" t="s">
        <v>19</v>
      </c>
      <c r="C341" s="56" t="s">
        <v>104</v>
      </c>
      <c r="D341" s="6"/>
      <c r="E341" s="6"/>
      <c r="F341" s="6"/>
    </row>
    <row r="342" spans="1:6" x14ac:dyDescent="0.25">
      <c r="A342" s="311"/>
      <c r="B342" s="314"/>
      <c r="C342" s="58" t="s">
        <v>105</v>
      </c>
      <c r="D342" s="7">
        <v>150</v>
      </c>
      <c r="E342" s="255">
        <v>2319.6999999999998</v>
      </c>
      <c r="F342" s="7" t="s">
        <v>254</v>
      </c>
    </row>
    <row r="343" spans="1:6" x14ac:dyDescent="0.25">
      <c r="A343" s="311"/>
      <c r="B343" s="314"/>
      <c r="C343" s="60" t="s">
        <v>106</v>
      </c>
      <c r="D343" s="61"/>
      <c r="E343" s="61"/>
      <c r="F343" s="61"/>
    </row>
    <row r="344" spans="1:6" x14ac:dyDescent="0.25">
      <c r="A344" s="311"/>
      <c r="B344" s="314"/>
      <c r="C344" s="59" t="s">
        <v>103</v>
      </c>
      <c r="D344" s="8"/>
      <c r="E344" s="8"/>
      <c r="F344" s="8"/>
    </row>
    <row r="345" spans="1:6" x14ac:dyDescent="0.25">
      <c r="A345" s="310">
        <v>3</v>
      </c>
      <c r="B345" s="313" t="s">
        <v>20</v>
      </c>
      <c r="C345" s="56" t="s">
        <v>104</v>
      </c>
      <c r="D345" s="6"/>
      <c r="E345" s="6"/>
      <c r="F345" s="6"/>
    </row>
    <row r="346" spans="1:6" x14ac:dyDescent="0.25">
      <c r="A346" s="311"/>
      <c r="B346" s="314"/>
      <c r="C346" s="58" t="s">
        <v>105</v>
      </c>
      <c r="D346" s="7"/>
      <c r="E346" s="7"/>
      <c r="F346" s="61"/>
    </row>
    <row r="347" spans="1:6" ht="18.75" customHeight="1" x14ac:dyDescent="0.25">
      <c r="A347" s="311"/>
      <c r="B347" s="314"/>
      <c r="C347" s="58" t="s">
        <v>106</v>
      </c>
      <c r="D347" s="7"/>
      <c r="E347" s="7"/>
      <c r="F347" s="7"/>
    </row>
    <row r="348" spans="1:6" x14ac:dyDescent="0.25">
      <c r="A348" s="312"/>
      <c r="B348" s="315"/>
      <c r="C348" s="59" t="s">
        <v>103</v>
      </c>
      <c r="D348" s="8"/>
      <c r="E348" s="8"/>
      <c r="F348" s="8"/>
    </row>
    <row r="349" spans="1:6" x14ac:dyDescent="0.25">
      <c r="A349" s="310">
        <v>4</v>
      </c>
      <c r="B349" s="313" t="s">
        <v>56</v>
      </c>
      <c r="C349" s="56" t="s">
        <v>104</v>
      </c>
      <c r="D349" s="6"/>
      <c r="E349" s="6"/>
      <c r="F349" s="6"/>
    </row>
    <row r="350" spans="1:6" x14ac:dyDescent="0.25">
      <c r="A350" s="311"/>
      <c r="B350" s="314"/>
      <c r="C350" s="58" t="s">
        <v>105</v>
      </c>
      <c r="D350" s="7"/>
      <c r="E350" s="7"/>
      <c r="F350" s="7"/>
    </row>
    <row r="351" spans="1:6" x14ac:dyDescent="0.25">
      <c r="A351" s="311"/>
      <c r="B351" s="314"/>
      <c r="C351" s="58" t="s">
        <v>106</v>
      </c>
      <c r="D351" s="7"/>
      <c r="E351" s="7"/>
      <c r="F351" s="7"/>
    </row>
    <row r="352" spans="1:6" x14ac:dyDescent="0.25">
      <c r="A352" s="312"/>
      <c r="B352" s="315"/>
      <c r="C352" s="59" t="s">
        <v>103</v>
      </c>
      <c r="D352" s="8"/>
      <c r="E352" s="8"/>
      <c r="F352" s="8"/>
    </row>
    <row r="353" spans="1:6" x14ac:dyDescent="0.25">
      <c r="A353" s="76"/>
      <c r="B353" s="146"/>
      <c r="C353" s="146"/>
      <c r="D353" s="76"/>
      <c r="E353" s="76"/>
      <c r="F353" s="76"/>
    </row>
    <row r="354" spans="1:6" x14ac:dyDescent="0.25">
      <c r="A354" s="318" t="s">
        <v>442</v>
      </c>
      <c r="B354" s="318"/>
      <c r="C354" s="318"/>
      <c r="D354" s="318"/>
      <c r="E354" s="318"/>
      <c r="F354" s="318"/>
    </row>
    <row r="355" spans="1:6" x14ac:dyDescent="0.25">
      <c r="F355" s="42"/>
    </row>
    <row r="356" spans="1:6" x14ac:dyDescent="0.25">
      <c r="A356" s="319" t="s">
        <v>13</v>
      </c>
      <c r="B356" s="319" t="s">
        <v>14</v>
      </c>
      <c r="C356" s="319" t="s">
        <v>102</v>
      </c>
      <c r="D356" s="300" t="s">
        <v>15</v>
      </c>
      <c r="E356" s="300"/>
      <c r="F356" s="319" t="s">
        <v>55</v>
      </c>
    </row>
    <row r="357" spans="1:6" x14ac:dyDescent="0.25">
      <c r="A357" s="320"/>
      <c r="B357" s="320"/>
      <c r="C357" s="320"/>
      <c r="D357" s="2" t="s">
        <v>16</v>
      </c>
      <c r="E357" s="2" t="s">
        <v>17</v>
      </c>
      <c r="F357" s="320"/>
    </row>
    <row r="358" spans="1:6" x14ac:dyDescent="0.25">
      <c r="A358" s="310">
        <v>1</v>
      </c>
      <c r="B358" s="310" t="s">
        <v>18</v>
      </c>
      <c r="C358" s="56" t="s">
        <v>104</v>
      </c>
      <c r="D358" s="6"/>
      <c r="E358" s="6"/>
      <c r="F358" s="6"/>
    </row>
    <row r="359" spans="1:6" ht="73.5" customHeight="1" x14ac:dyDescent="0.25">
      <c r="A359" s="311"/>
      <c r="B359" s="311"/>
      <c r="C359" s="58" t="s">
        <v>105</v>
      </c>
      <c r="D359" s="7"/>
      <c r="E359" s="7">
        <f>3997.5</f>
        <v>3997.5</v>
      </c>
      <c r="F359" s="7" t="s">
        <v>254</v>
      </c>
    </row>
    <row r="360" spans="1:6" x14ac:dyDescent="0.25">
      <c r="A360" s="311"/>
      <c r="B360" s="311"/>
      <c r="C360" s="58" t="s">
        <v>106</v>
      </c>
      <c r="D360" s="7"/>
      <c r="E360" s="7"/>
      <c r="F360" s="7"/>
    </row>
    <row r="361" spans="1:6" ht="50.25" customHeight="1" x14ac:dyDescent="0.25">
      <c r="A361" s="311"/>
      <c r="B361" s="311"/>
      <c r="C361" s="316" t="s">
        <v>103</v>
      </c>
      <c r="D361" s="8"/>
      <c r="E361" s="8">
        <f>194.9+3000</f>
        <v>3194.9</v>
      </c>
      <c r="F361" s="8" t="s">
        <v>254</v>
      </c>
    </row>
    <row r="362" spans="1:6" x14ac:dyDescent="0.25">
      <c r="A362" s="312"/>
      <c r="B362" s="312"/>
      <c r="C362" s="312"/>
      <c r="D362" s="57"/>
      <c r="E362" s="57">
        <f>202.6+14956.1+1744.7+500+3000</f>
        <v>20403.400000000001</v>
      </c>
      <c r="F362" s="57" t="s">
        <v>443</v>
      </c>
    </row>
    <row r="363" spans="1:6" x14ac:dyDescent="0.25">
      <c r="A363" s="310">
        <f>+A358+1</f>
        <v>2</v>
      </c>
      <c r="B363" s="313" t="s">
        <v>19</v>
      </c>
      <c r="C363" s="56" t="s">
        <v>104</v>
      </c>
      <c r="D363" s="6"/>
      <c r="E363" s="6"/>
      <c r="F363" s="6"/>
    </row>
    <row r="364" spans="1:6" x14ac:dyDescent="0.25">
      <c r="A364" s="311"/>
      <c r="B364" s="314"/>
      <c r="C364" s="58" t="s">
        <v>105</v>
      </c>
      <c r="D364" s="7"/>
      <c r="E364" s="7"/>
      <c r="F364" s="7"/>
    </row>
    <row r="365" spans="1:6" x14ac:dyDescent="0.25">
      <c r="A365" s="311"/>
      <c r="B365" s="314"/>
      <c r="C365" s="60" t="s">
        <v>106</v>
      </c>
      <c r="D365" s="61"/>
      <c r="E365" s="61"/>
      <c r="F365" s="61"/>
    </row>
    <row r="366" spans="1:6" x14ac:dyDescent="0.25">
      <c r="A366" s="311"/>
      <c r="B366" s="314"/>
      <c r="C366" s="316" t="s">
        <v>103</v>
      </c>
      <c r="D366" s="61"/>
      <c r="E366" s="61">
        <v>16196</v>
      </c>
      <c r="F366" s="61" t="s">
        <v>443</v>
      </c>
    </row>
    <row r="367" spans="1:6" x14ac:dyDescent="0.25">
      <c r="A367" s="311"/>
      <c r="B367" s="314"/>
      <c r="C367" s="312"/>
      <c r="D367" s="8">
        <v>23</v>
      </c>
      <c r="E367" s="8">
        <v>35404</v>
      </c>
      <c r="F367" s="8" t="s">
        <v>254</v>
      </c>
    </row>
    <row r="368" spans="1:6" x14ac:dyDescent="0.25">
      <c r="A368" s="310">
        <v>3</v>
      </c>
      <c r="B368" s="313" t="s">
        <v>20</v>
      </c>
      <c r="C368" s="56" t="s">
        <v>104</v>
      </c>
      <c r="D368" s="6"/>
      <c r="E368" s="6"/>
      <c r="F368" s="6"/>
    </row>
    <row r="369" spans="1:6" x14ac:dyDescent="0.25">
      <c r="A369" s="311"/>
      <c r="B369" s="314"/>
      <c r="C369" s="58" t="s">
        <v>105</v>
      </c>
      <c r="D369" s="7"/>
      <c r="E369" s="7"/>
      <c r="F369" s="61"/>
    </row>
    <row r="370" spans="1:6" x14ac:dyDescent="0.25">
      <c r="A370" s="311"/>
      <c r="B370" s="314"/>
      <c r="C370" s="58" t="s">
        <v>106</v>
      </c>
      <c r="D370" s="7"/>
      <c r="E370" s="7"/>
      <c r="F370" s="7"/>
    </row>
    <row r="371" spans="1:6" x14ac:dyDescent="0.25">
      <c r="A371" s="312"/>
      <c r="B371" s="315"/>
      <c r="C371" s="59" t="s">
        <v>103</v>
      </c>
      <c r="D371" s="8"/>
      <c r="E371" s="8"/>
      <c r="F371" s="8"/>
    </row>
    <row r="372" spans="1:6" x14ac:dyDescent="0.25">
      <c r="A372" s="310">
        <v>4</v>
      </c>
      <c r="B372" s="313" t="s">
        <v>56</v>
      </c>
      <c r="C372" s="56" t="s">
        <v>104</v>
      </c>
      <c r="D372" s="6"/>
      <c r="E372" s="6"/>
      <c r="F372" s="6"/>
    </row>
    <row r="373" spans="1:6" x14ac:dyDescent="0.25">
      <c r="A373" s="311"/>
      <c r="B373" s="314"/>
      <c r="C373" s="58" t="s">
        <v>105</v>
      </c>
      <c r="D373" s="7"/>
      <c r="E373" s="7"/>
      <c r="F373" s="7"/>
    </row>
    <row r="374" spans="1:6" x14ac:dyDescent="0.25">
      <c r="A374" s="311"/>
      <c r="B374" s="314"/>
      <c r="C374" s="58" t="s">
        <v>106</v>
      </c>
      <c r="D374" s="7"/>
      <c r="E374" s="7"/>
      <c r="F374" s="7"/>
    </row>
    <row r="375" spans="1:6" x14ac:dyDescent="0.25">
      <c r="A375" s="312"/>
      <c r="B375" s="315"/>
      <c r="C375" s="59" t="s">
        <v>103</v>
      </c>
      <c r="D375" s="8"/>
      <c r="E375" s="8"/>
      <c r="F375" s="8"/>
    </row>
    <row r="377" spans="1:6" x14ac:dyDescent="0.25">
      <c r="A377" s="78">
        <v>17</v>
      </c>
      <c r="B377" s="324" t="s">
        <v>1603</v>
      </c>
      <c r="C377" s="324"/>
      <c r="D377" s="324"/>
      <c r="E377" s="324"/>
      <c r="F377" s="324"/>
    </row>
    <row r="378" spans="1:6" x14ac:dyDescent="0.25">
      <c r="A378" s="76"/>
      <c r="B378" s="146"/>
      <c r="C378" s="146"/>
      <c r="D378" s="76"/>
      <c r="E378" s="76"/>
      <c r="F378" s="76"/>
    </row>
    <row r="379" spans="1:6" x14ac:dyDescent="0.25">
      <c r="A379" s="323" t="s">
        <v>1310</v>
      </c>
      <c r="B379" s="323"/>
      <c r="C379" s="323"/>
      <c r="D379" s="323"/>
      <c r="E379" s="323"/>
      <c r="F379" s="323"/>
    </row>
    <row r="380" spans="1:6" x14ac:dyDescent="0.25">
      <c r="F380" s="42"/>
    </row>
    <row r="381" spans="1:6" x14ac:dyDescent="0.25">
      <c r="A381" s="319" t="s">
        <v>13</v>
      </c>
      <c r="B381" s="319" t="s">
        <v>14</v>
      </c>
      <c r="C381" s="319" t="s">
        <v>102</v>
      </c>
      <c r="D381" s="300" t="s">
        <v>15</v>
      </c>
      <c r="E381" s="300"/>
      <c r="F381" s="319" t="s">
        <v>55</v>
      </c>
    </row>
    <row r="382" spans="1:6" x14ac:dyDescent="0.25">
      <c r="A382" s="320"/>
      <c r="B382" s="320"/>
      <c r="C382" s="320"/>
      <c r="D382" s="2" t="s">
        <v>16</v>
      </c>
      <c r="E382" s="2" t="s">
        <v>17</v>
      </c>
      <c r="F382" s="320"/>
    </row>
    <row r="383" spans="1:6" x14ac:dyDescent="0.25">
      <c r="A383" s="310">
        <v>1</v>
      </c>
      <c r="B383" s="313" t="s">
        <v>18</v>
      </c>
      <c r="C383" s="56" t="s">
        <v>104</v>
      </c>
      <c r="D383" s="6"/>
      <c r="E383" s="6"/>
      <c r="F383" s="6"/>
    </row>
    <row r="384" spans="1:6" ht="81" customHeight="1" x14ac:dyDescent="0.25">
      <c r="A384" s="311"/>
      <c r="B384" s="314"/>
      <c r="C384" s="58" t="s">
        <v>105</v>
      </c>
      <c r="D384" s="7"/>
      <c r="E384" s="7"/>
      <c r="F384" s="7"/>
    </row>
    <row r="385" spans="1:6" x14ac:dyDescent="0.25">
      <c r="A385" s="311"/>
      <c r="B385" s="314"/>
      <c r="C385" s="58" t="s">
        <v>106</v>
      </c>
      <c r="D385" s="7"/>
      <c r="E385" s="7"/>
      <c r="F385" s="7"/>
    </row>
    <row r="386" spans="1:6" ht="81" customHeight="1" x14ac:dyDescent="0.25">
      <c r="A386" s="311"/>
      <c r="B386" s="314"/>
      <c r="C386" s="59" t="s">
        <v>103</v>
      </c>
      <c r="D386" s="8"/>
      <c r="E386" s="8"/>
      <c r="F386" s="8"/>
    </row>
    <row r="387" spans="1:6" ht="39" customHeight="1" x14ac:dyDescent="0.25">
      <c r="A387" s="310">
        <f>+A383+1</f>
        <v>2</v>
      </c>
      <c r="B387" s="313" t="s">
        <v>19</v>
      </c>
      <c r="C387" s="56" t="s">
        <v>104</v>
      </c>
      <c r="D387" s="6"/>
      <c r="E387" s="6"/>
      <c r="F387" s="6"/>
    </row>
    <row r="388" spans="1:6" x14ac:dyDescent="0.25">
      <c r="A388" s="311"/>
      <c r="B388" s="314"/>
      <c r="C388" s="58" t="s">
        <v>105</v>
      </c>
      <c r="D388" s="7"/>
      <c r="E388" s="6">
        <v>1593000</v>
      </c>
      <c r="F388" s="7" t="s">
        <v>163</v>
      </c>
    </row>
    <row r="389" spans="1:6" x14ac:dyDescent="0.25">
      <c r="A389" s="311"/>
      <c r="B389" s="314"/>
      <c r="C389" s="60" t="s">
        <v>106</v>
      </c>
      <c r="D389" s="61"/>
      <c r="E389" s="61"/>
      <c r="F389" s="61"/>
    </row>
    <row r="390" spans="1:6" x14ac:dyDescent="0.25">
      <c r="A390" s="311"/>
      <c r="B390" s="314"/>
      <c r="C390" s="59" t="s">
        <v>103</v>
      </c>
      <c r="D390" s="8"/>
      <c r="E390" s="8"/>
      <c r="F390" s="8"/>
    </row>
    <row r="391" spans="1:6" x14ac:dyDescent="0.25">
      <c r="A391" s="310">
        <v>3</v>
      </c>
      <c r="B391" s="313" t="s">
        <v>20</v>
      </c>
      <c r="C391" s="56" t="s">
        <v>104</v>
      </c>
      <c r="D391" s="6"/>
      <c r="E391" s="6"/>
      <c r="F391" s="6"/>
    </row>
    <row r="392" spans="1:6" x14ac:dyDescent="0.25">
      <c r="A392" s="311"/>
      <c r="B392" s="314"/>
      <c r="C392" s="58" t="s">
        <v>105</v>
      </c>
      <c r="D392" s="7"/>
      <c r="E392" s="7"/>
      <c r="F392" s="61"/>
    </row>
    <row r="393" spans="1:6" x14ac:dyDescent="0.25">
      <c r="A393" s="311"/>
      <c r="B393" s="314"/>
      <c r="C393" s="58" t="s">
        <v>106</v>
      </c>
      <c r="D393" s="7"/>
      <c r="E393" s="7"/>
      <c r="F393" s="7"/>
    </row>
    <row r="394" spans="1:6" x14ac:dyDescent="0.25">
      <c r="A394" s="312"/>
      <c r="B394" s="315"/>
      <c r="C394" s="59" t="s">
        <v>103</v>
      </c>
      <c r="D394" s="8"/>
      <c r="E394" s="8"/>
      <c r="F394" s="8"/>
    </row>
    <row r="395" spans="1:6" x14ac:dyDescent="0.25">
      <c r="A395" s="310">
        <v>4</v>
      </c>
      <c r="B395" s="313" t="s">
        <v>56</v>
      </c>
      <c r="C395" s="56" t="s">
        <v>104</v>
      </c>
      <c r="D395" s="6"/>
      <c r="E395" s="6"/>
      <c r="F395" s="6"/>
    </row>
    <row r="396" spans="1:6" x14ac:dyDescent="0.25">
      <c r="A396" s="311"/>
      <c r="B396" s="314"/>
      <c r="C396" s="58" t="s">
        <v>105</v>
      </c>
      <c r="D396" s="7"/>
      <c r="E396" s="7"/>
      <c r="F396" s="7"/>
    </row>
    <row r="397" spans="1:6" x14ac:dyDescent="0.25">
      <c r="A397" s="311"/>
      <c r="B397" s="314"/>
      <c r="C397" s="58" t="s">
        <v>106</v>
      </c>
      <c r="D397" s="7"/>
      <c r="E397" s="7"/>
      <c r="F397" s="7"/>
    </row>
    <row r="398" spans="1:6" x14ac:dyDescent="0.25">
      <c r="A398" s="312"/>
      <c r="B398" s="315"/>
      <c r="C398" s="59" t="s">
        <v>103</v>
      </c>
      <c r="D398" s="8"/>
      <c r="E398" s="8"/>
      <c r="F398" s="8"/>
    </row>
    <row r="399" spans="1:6" x14ac:dyDescent="0.25">
      <c r="A399" s="76"/>
      <c r="B399" s="146"/>
      <c r="C399" s="146"/>
      <c r="D399" s="76"/>
      <c r="E399" s="76"/>
      <c r="F399" s="76"/>
    </row>
    <row r="400" spans="1:6" x14ac:dyDescent="0.25">
      <c r="A400" s="78">
        <v>19</v>
      </c>
      <c r="B400" s="324" t="s">
        <v>1604</v>
      </c>
      <c r="C400" s="324"/>
      <c r="D400" s="324"/>
      <c r="E400" s="324"/>
      <c r="F400" s="324"/>
    </row>
    <row r="401" spans="1:6" x14ac:dyDescent="0.25">
      <c r="A401" s="76"/>
      <c r="B401" s="146"/>
      <c r="C401" s="146"/>
      <c r="D401" s="76"/>
      <c r="E401" s="76"/>
      <c r="F401" s="76"/>
    </row>
    <row r="402" spans="1:6" x14ac:dyDescent="0.25">
      <c r="A402" s="78">
        <v>20</v>
      </c>
      <c r="B402" s="324" t="s">
        <v>1335</v>
      </c>
      <c r="C402" s="324"/>
      <c r="D402" s="324"/>
      <c r="E402" s="324"/>
      <c r="F402" s="324"/>
    </row>
    <row r="403" spans="1:6" x14ac:dyDescent="0.25">
      <c r="A403" s="76"/>
      <c r="B403" s="146"/>
      <c r="C403" s="146"/>
      <c r="D403" s="76"/>
      <c r="E403" s="76"/>
      <c r="F403" s="76"/>
    </row>
    <row r="404" spans="1:6" x14ac:dyDescent="0.25">
      <c r="A404" s="321" t="s">
        <v>1343</v>
      </c>
      <c r="B404" s="321"/>
      <c r="C404" s="321"/>
      <c r="D404" s="321"/>
      <c r="E404" s="321"/>
      <c r="F404" s="321"/>
    </row>
    <row r="405" spans="1:6" ht="51.75" customHeight="1" x14ac:dyDescent="0.25">
      <c r="A405" s="5"/>
      <c r="B405" s="5"/>
      <c r="C405" s="5"/>
      <c r="D405" s="5"/>
      <c r="E405" s="5"/>
      <c r="F405" s="92"/>
    </row>
    <row r="406" spans="1:6" x14ac:dyDescent="0.25">
      <c r="A406" s="319" t="s">
        <v>13</v>
      </c>
      <c r="B406" s="319" t="s">
        <v>14</v>
      </c>
      <c r="C406" s="319" t="s">
        <v>102</v>
      </c>
      <c r="D406" s="300" t="s">
        <v>15</v>
      </c>
      <c r="E406" s="300"/>
      <c r="F406" s="319" t="s">
        <v>55</v>
      </c>
    </row>
    <row r="407" spans="1:6" ht="49.5" customHeight="1" x14ac:dyDescent="0.25">
      <c r="A407" s="320"/>
      <c r="B407" s="320"/>
      <c r="C407" s="320"/>
      <c r="D407" s="2" t="s">
        <v>16</v>
      </c>
      <c r="E407" s="2" t="s">
        <v>17</v>
      </c>
      <c r="F407" s="320"/>
    </row>
    <row r="408" spans="1:6" ht="49.5" customHeight="1" x14ac:dyDescent="0.25">
      <c r="A408" s="310">
        <v>1</v>
      </c>
      <c r="B408" s="313" t="s">
        <v>18</v>
      </c>
      <c r="C408" s="56" t="s">
        <v>104</v>
      </c>
      <c r="D408" s="6"/>
      <c r="E408" s="6"/>
      <c r="F408" s="6"/>
    </row>
    <row r="409" spans="1:6" x14ac:dyDescent="0.25">
      <c r="A409" s="311"/>
      <c r="B409" s="314"/>
      <c r="C409" s="58" t="s">
        <v>105</v>
      </c>
      <c r="D409" s="7"/>
      <c r="E409" s="7"/>
      <c r="F409" s="7"/>
    </row>
    <row r="410" spans="1:6" x14ac:dyDescent="0.25">
      <c r="A410" s="311"/>
      <c r="B410" s="314"/>
      <c r="C410" s="58" t="s">
        <v>106</v>
      </c>
      <c r="D410" s="7"/>
      <c r="E410" s="7"/>
      <c r="F410" s="7"/>
    </row>
    <row r="411" spans="1:6" x14ac:dyDescent="0.25">
      <c r="A411" s="311"/>
      <c r="B411" s="314"/>
      <c r="C411" s="59" t="s">
        <v>103</v>
      </c>
      <c r="D411" s="8"/>
      <c r="E411" s="8"/>
      <c r="F411" s="8"/>
    </row>
    <row r="412" spans="1:6" x14ac:dyDescent="0.25">
      <c r="A412" s="310">
        <f>+A408+1</f>
        <v>2</v>
      </c>
      <c r="B412" s="313" t="s">
        <v>19</v>
      </c>
      <c r="C412" s="56" t="s">
        <v>104</v>
      </c>
      <c r="D412" s="6"/>
      <c r="E412" s="6"/>
      <c r="F412" s="6"/>
    </row>
    <row r="413" spans="1:6" x14ac:dyDescent="0.25">
      <c r="A413" s="311"/>
      <c r="B413" s="314"/>
      <c r="C413" s="58" t="s">
        <v>105</v>
      </c>
      <c r="D413" s="7"/>
      <c r="E413" s="7"/>
      <c r="F413" s="7"/>
    </row>
    <row r="414" spans="1:6" x14ac:dyDescent="0.25">
      <c r="A414" s="311"/>
      <c r="B414" s="314"/>
      <c r="C414" s="60" t="s">
        <v>106</v>
      </c>
      <c r="D414" s="61"/>
      <c r="E414" s="61"/>
      <c r="F414" s="61"/>
    </row>
    <row r="415" spans="1:6" x14ac:dyDescent="0.25">
      <c r="A415" s="311"/>
      <c r="B415" s="314"/>
      <c r="C415" s="59" t="s">
        <v>103</v>
      </c>
      <c r="D415" s="8">
        <v>218</v>
      </c>
      <c r="E415" s="8">
        <v>4931050</v>
      </c>
      <c r="F415" s="8" t="s">
        <v>163</v>
      </c>
    </row>
    <row r="416" spans="1:6" x14ac:dyDescent="0.25">
      <c r="A416" s="310">
        <v>3</v>
      </c>
      <c r="B416" s="313" t="s">
        <v>20</v>
      </c>
      <c r="C416" s="56" t="s">
        <v>104</v>
      </c>
      <c r="D416" s="6"/>
      <c r="E416" s="6"/>
      <c r="F416" s="6"/>
    </row>
    <row r="417" spans="1:6" x14ac:dyDescent="0.25">
      <c r="A417" s="311"/>
      <c r="B417" s="314"/>
      <c r="C417" s="58" t="s">
        <v>105</v>
      </c>
      <c r="D417" s="7"/>
      <c r="E417" s="7"/>
      <c r="F417" s="7"/>
    </row>
    <row r="418" spans="1:6" x14ac:dyDescent="0.25">
      <c r="A418" s="311"/>
      <c r="B418" s="314"/>
      <c r="C418" s="58" t="s">
        <v>106</v>
      </c>
      <c r="D418" s="7"/>
      <c r="E418" s="7"/>
      <c r="F418" s="7"/>
    </row>
    <row r="419" spans="1:6" x14ac:dyDescent="0.25">
      <c r="A419" s="312"/>
      <c r="B419" s="315"/>
      <c r="C419" s="59" t="s">
        <v>103</v>
      </c>
      <c r="D419" s="8"/>
      <c r="E419" s="8"/>
      <c r="F419" s="8"/>
    </row>
    <row r="420" spans="1:6" x14ac:dyDescent="0.25">
      <c r="A420" s="310">
        <v>4</v>
      </c>
      <c r="B420" s="313" t="s">
        <v>56</v>
      </c>
      <c r="C420" s="56" t="s">
        <v>104</v>
      </c>
      <c r="D420" s="6"/>
      <c r="E420" s="6"/>
      <c r="F420" s="6"/>
    </row>
    <row r="421" spans="1:6" x14ac:dyDescent="0.25">
      <c r="A421" s="311"/>
      <c r="B421" s="314"/>
      <c r="C421" s="58" t="s">
        <v>105</v>
      </c>
      <c r="D421" s="7"/>
      <c r="E421" s="7"/>
      <c r="F421" s="7"/>
    </row>
    <row r="422" spans="1:6" x14ac:dyDescent="0.25">
      <c r="A422" s="311"/>
      <c r="B422" s="314"/>
      <c r="C422" s="58" t="s">
        <v>106</v>
      </c>
      <c r="D422" s="7"/>
      <c r="E422" s="7"/>
      <c r="F422" s="7"/>
    </row>
    <row r="423" spans="1:6" x14ac:dyDescent="0.25">
      <c r="A423" s="312"/>
      <c r="B423" s="315"/>
      <c r="C423" s="59" t="s">
        <v>103</v>
      </c>
      <c r="D423" s="8"/>
      <c r="E423" s="8"/>
      <c r="F423" s="8"/>
    </row>
    <row r="424" spans="1:6" x14ac:dyDescent="0.25">
      <c r="A424" s="76"/>
      <c r="B424" s="146"/>
      <c r="C424" s="146"/>
      <c r="D424" s="76"/>
      <c r="E424" s="76"/>
      <c r="F424" s="76"/>
    </row>
    <row r="425" spans="1:6" x14ac:dyDescent="0.25">
      <c r="A425" s="321" t="s">
        <v>1358</v>
      </c>
      <c r="B425" s="321"/>
      <c r="C425" s="321"/>
      <c r="D425" s="321"/>
      <c r="E425" s="321"/>
      <c r="F425" s="321"/>
    </row>
    <row r="426" spans="1:6" ht="57" customHeight="1" x14ac:dyDescent="0.25">
      <c r="F426" s="42"/>
    </row>
    <row r="427" spans="1:6" x14ac:dyDescent="0.25">
      <c r="A427" s="319" t="s">
        <v>13</v>
      </c>
      <c r="B427" s="319" t="s">
        <v>14</v>
      </c>
      <c r="C427" s="319" t="s">
        <v>102</v>
      </c>
      <c r="D427" s="300" t="s">
        <v>15</v>
      </c>
      <c r="E427" s="300"/>
      <c r="F427" s="319" t="s">
        <v>55</v>
      </c>
    </row>
    <row r="428" spans="1:6" ht="50.25" customHeight="1" x14ac:dyDescent="0.25">
      <c r="A428" s="320"/>
      <c r="B428" s="320"/>
      <c r="C428" s="320"/>
      <c r="D428" s="2" t="s">
        <v>16</v>
      </c>
      <c r="E428" s="2" t="s">
        <v>17</v>
      </c>
      <c r="F428" s="320"/>
    </row>
    <row r="429" spans="1:6" ht="50.25" customHeight="1" x14ac:dyDescent="0.25">
      <c r="A429" s="310">
        <v>1</v>
      </c>
      <c r="B429" s="313" t="s">
        <v>18</v>
      </c>
      <c r="C429" s="56" t="s">
        <v>104</v>
      </c>
      <c r="D429" s="6"/>
      <c r="E429" s="6"/>
      <c r="F429" s="6"/>
    </row>
    <row r="430" spans="1:6" ht="33.75" customHeight="1" x14ac:dyDescent="0.25">
      <c r="A430" s="311"/>
      <c r="B430" s="314"/>
      <c r="C430" s="58" t="s">
        <v>105</v>
      </c>
      <c r="D430" s="7"/>
      <c r="E430" s="7"/>
      <c r="F430" s="7"/>
    </row>
    <row r="431" spans="1:6" ht="33.75" customHeight="1" x14ac:dyDescent="0.25">
      <c r="A431" s="311"/>
      <c r="B431" s="314"/>
      <c r="C431" s="58" t="s">
        <v>106</v>
      </c>
      <c r="D431" s="7"/>
      <c r="E431" s="7"/>
      <c r="F431" s="7"/>
    </row>
    <row r="432" spans="1:6" ht="33.75" customHeight="1" x14ac:dyDescent="0.25">
      <c r="A432" s="311"/>
      <c r="B432" s="314"/>
      <c r="C432" s="59" t="s">
        <v>103</v>
      </c>
      <c r="D432" s="8"/>
      <c r="E432" s="8"/>
      <c r="F432" s="8"/>
    </row>
    <row r="433" spans="1:6" ht="33.75" customHeight="1" x14ac:dyDescent="0.25">
      <c r="A433" s="310">
        <f>+A429+1</f>
        <v>2</v>
      </c>
      <c r="B433" s="313" t="s">
        <v>19</v>
      </c>
      <c r="C433" s="56" t="s">
        <v>104</v>
      </c>
      <c r="D433" s="6"/>
      <c r="E433" s="6"/>
      <c r="F433" s="6"/>
    </row>
    <row r="434" spans="1:6" ht="33.75" customHeight="1" x14ac:dyDescent="0.25">
      <c r="A434" s="311"/>
      <c r="B434" s="314"/>
      <c r="C434" s="58" t="s">
        <v>105</v>
      </c>
      <c r="D434" s="7">
        <v>30</v>
      </c>
      <c r="E434" s="6">
        <v>1593000</v>
      </c>
      <c r="F434" s="7" t="s">
        <v>163</v>
      </c>
    </row>
    <row r="435" spans="1:6" ht="33.75" customHeight="1" x14ac:dyDescent="0.25">
      <c r="A435" s="311"/>
      <c r="B435" s="314"/>
      <c r="C435" s="60" t="s">
        <v>106</v>
      </c>
      <c r="D435" s="61"/>
      <c r="E435" s="61"/>
      <c r="F435" s="61"/>
    </row>
    <row r="436" spans="1:6" ht="33.75" customHeight="1" x14ac:dyDescent="0.25">
      <c r="A436" s="311"/>
      <c r="B436" s="314"/>
      <c r="C436" s="59" t="s">
        <v>103</v>
      </c>
      <c r="D436" s="8"/>
      <c r="E436" s="8"/>
      <c r="F436" s="8"/>
    </row>
    <row r="437" spans="1:6" ht="33.75" customHeight="1" x14ac:dyDescent="0.25">
      <c r="A437" s="310">
        <v>3</v>
      </c>
      <c r="B437" s="313" t="s">
        <v>20</v>
      </c>
      <c r="C437" s="56" t="s">
        <v>104</v>
      </c>
      <c r="D437" s="6"/>
      <c r="E437" s="6"/>
      <c r="F437" s="6"/>
    </row>
    <row r="438" spans="1:6" ht="33.75" customHeight="1" x14ac:dyDescent="0.25">
      <c r="A438" s="311"/>
      <c r="B438" s="314"/>
      <c r="C438" s="58" t="s">
        <v>105</v>
      </c>
      <c r="D438" s="7"/>
      <c r="E438" s="7"/>
      <c r="F438" s="61"/>
    </row>
    <row r="439" spans="1:6" ht="33.75" customHeight="1" x14ac:dyDescent="0.25">
      <c r="A439" s="311"/>
      <c r="B439" s="314"/>
      <c r="C439" s="58" t="s">
        <v>106</v>
      </c>
      <c r="D439" s="7"/>
      <c r="E439" s="7"/>
      <c r="F439" s="7"/>
    </row>
    <row r="440" spans="1:6" ht="33.75" customHeight="1" x14ac:dyDescent="0.25">
      <c r="A440" s="312"/>
      <c r="B440" s="315"/>
      <c r="C440" s="59" t="s">
        <v>103</v>
      </c>
      <c r="D440" s="8"/>
      <c r="E440" s="8"/>
      <c r="F440" s="8"/>
    </row>
    <row r="441" spans="1:6" ht="33.75" customHeight="1" x14ac:dyDescent="0.25">
      <c r="A441" s="310">
        <v>4</v>
      </c>
      <c r="B441" s="313" t="s">
        <v>56</v>
      </c>
      <c r="C441" s="56" t="s">
        <v>104</v>
      </c>
      <c r="D441" s="6"/>
      <c r="E441" s="6"/>
      <c r="F441" s="6"/>
    </row>
    <row r="442" spans="1:6" ht="33.75" customHeight="1" x14ac:dyDescent="0.25">
      <c r="A442" s="311"/>
      <c r="B442" s="314"/>
      <c r="C442" s="58" t="s">
        <v>105</v>
      </c>
      <c r="D442" s="7"/>
      <c r="E442" s="7"/>
      <c r="F442" s="7"/>
    </row>
    <row r="443" spans="1:6" ht="33.75" customHeight="1" x14ac:dyDescent="0.25">
      <c r="A443" s="311"/>
      <c r="B443" s="314"/>
      <c r="C443" s="58" t="s">
        <v>106</v>
      </c>
      <c r="D443" s="7"/>
      <c r="E443" s="7"/>
      <c r="F443" s="7"/>
    </row>
    <row r="444" spans="1:6" ht="33.75" customHeight="1" x14ac:dyDescent="0.25">
      <c r="A444" s="312"/>
      <c r="B444" s="315"/>
      <c r="C444" s="59" t="s">
        <v>103</v>
      </c>
      <c r="D444" s="8"/>
      <c r="E444" s="8"/>
      <c r="F444" s="8"/>
    </row>
    <row r="445" spans="1:6" ht="33.75" customHeight="1" x14ac:dyDescent="0.25">
      <c r="A445" s="76"/>
      <c r="B445" s="146"/>
      <c r="C445" s="146"/>
      <c r="D445" s="76"/>
      <c r="E445" s="76"/>
      <c r="F445" s="76"/>
    </row>
    <row r="446" spans="1:6" ht="33.75" customHeight="1" x14ac:dyDescent="0.25">
      <c r="A446" s="321" t="s">
        <v>327</v>
      </c>
      <c r="B446" s="321"/>
      <c r="C446" s="321"/>
      <c r="D446" s="321"/>
      <c r="E446" s="321"/>
      <c r="F446" s="321"/>
    </row>
    <row r="447" spans="1:6" ht="33.75" customHeight="1" x14ac:dyDescent="0.25">
      <c r="F447" s="42"/>
    </row>
    <row r="448" spans="1:6" ht="33.75" customHeight="1" x14ac:dyDescent="0.25">
      <c r="A448" s="319" t="s">
        <v>13</v>
      </c>
      <c r="B448" s="319" t="s">
        <v>14</v>
      </c>
      <c r="C448" s="319" t="s">
        <v>102</v>
      </c>
      <c r="D448" s="300" t="s">
        <v>15</v>
      </c>
      <c r="E448" s="300"/>
      <c r="F448" s="319" t="s">
        <v>55</v>
      </c>
    </row>
    <row r="449" spans="1:6" ht="33.75" customHeight="1" x14ac:dyDescent="0.25">
      <c r="A449" s="320"/>
      <c r="B449" s="320"/>
      <c r="C449" s="320"/>
      <c r="D449" s="2" t="s">
        <v>16</v>
      </c>
      <c r="E449" s="2" t="s">
        <v>17</v>
      </c>
      <c r="F449" s="320"/>
    </row>
    <row r="450" spans="1:6" ht="33.75" customHeight="1" x14ac:dyDescent="0.25">
      <c r="A450" s="310">
        <v>1</v>
      </c>
      <c r="B450" s="313" t="s">
        <v>18</v>
      </c>
      <c r="C450" s="56" t="s">
        <v>104</v>
      </c>
      <c r="D450" s="166">
        <v>65</v>
      </c>
      <c r="E450" s="183">
        <v>3450000</v>
      </c>
      <c r="F450" s="166" t="s">
        <v>330</v>
      </c>
    </row>
    <row r="451" spans="1:6" ht="33.75" customHeight="1" x14ac:dyDescent="0.25">
      <c r="A451" s="311"/>
      <c r="B451" s="314"/>
      <c r="C451" s="56" t="s">
        <v>104</v>
      </c>
      <c r="D451" s="166">
        <v>2</v>
      </c>
      <c r="E451" s="183">
        <v>37550000</v>
      </c>
      <c r="F451" s="166" t="s">
        <v>330</v>
      </c>
    </row>
    <row r="452" spans="1:6" ht="33.75" customHeight="1" x14ac:dyDescent="0.25">
      <c r="A452" s="311"/>
      <c r="B452" s="314"/>
      <c r="C452" s="56" t="s">
        <v>104</v>
      </c>
      <c r="D452" s="166">
        <v>3</v>
      </c>
      <c r="E452" s="183">
        <v>1500000</v>
      </c>
      <c r="F452" s="166" t="s">
        <v>330</v>
      </c>
    </row>
    <row r="453" spans="1:6" ht="33.75" customHeight="1" x14ac:dyDescent="0.25">
      <c r="A453" s="311"/>
      <c r="B453" s="314"/>
      <c r="C453" s="56" t="s">
        <v>104</v>
      </c>
      <c r="D453" s="166">
        <v>3</v>
      </c>
      <c r="E453" s="183">
        <v>911950</v>
      </c>
      <c r="F453" s="166" t="s">
        <v>163</v>
      </c>
    </row>
    <row r="454" spans="1:6" ht="33.75" customHeight="1" x14ac:dyDescent="0.25">
      <c r="A454" s="311"/>
      <c r="B454" s="314"/>
      <c r="C454" s="56" t="s">
        <v>104</v>
      </c>
      <c r="D454" s="166">
        <v>5</v>
      </c>
      <c r="E454" s="183">
        <v>890000</v>
      </c>
      <c r="F454" s="166" t="s">
        <v>330</v>
      </c>
    </row>
    <row r="455" spans="1:6" ht="33.75" customHeight="1" x14ac:dyDescent="0.25">
      <c r="A455" s="311"/>
      <c r="B455" s="314"/>
      <c r="C455" s="56" t="s">
        <v>104</v>
      </c>
      <c r="D455" s="166">
        <v>2</v>
      </c>
      <c r="E455" s="183">
        <v>2200000</v>
      </c>
      <c r="F455" s="166" t="s">
        <v>163</v>
      </c>
    </row>
    <row r="456" spans="1:6" x14ac:dyDescent="0.25">
      <c r="A456" s="311"/>
      <c r="B456" s="314"/>
      <c r="C456" s="56" t="s">
        <v>104</v>
      </c>
      <c r="D456" s="166">
        <v>2</v>
      </c>
      <c r="E456" s="183">
        <v>2200000</v>
      </c>
      <c r="F456" s="166" t="s">
        <v>163</v>
      </c>
    </row>
    <row r="457" spans="1:6" ht="68.25" customHeight="1" x14ac:dyDescent="0.25">
      <c r="A457" s="311"/>
      <c r="B457" s="314"/>
      <c r="C457" s="56" t="s">
        <v>104</v>
      </c>
      <c r="D457" s="166">
        <v>10</v>
      </c>
      <c r="E457" s="183">
        <v>1985000</v>
      </c>
      <c r="F457" s="166" t="s">
        <v>330</v>
      </c>
    </row>
    <row r="458" spans="1:6" ht="68.25" customHeight="1" x14ac:dyDescent="0.25">
      <c r="A458" s="311"/>
      <c r="B458" s="314"/>
      <c r="C458" s="56" t="s">
        <v>104</v>
      </c>
      <c r="D458" s="166">
        <v>6</v>
      </c>
      <c r="E458" s="183">
        <v>1360000</v>
      </c>
      <c r="F458" s="166" t="s">
        <v>330</v>
      </c>
    </row>
    <row r="459" spans="1:6" ht="68.25" customHeight="1" x14ac:dyDescent="0.25">
      <c r="A459" s="311"/>
      <c r="B459" s="314"/>
      <c r="C459" s="56" t="s">
        <v>104</v>
      </c>
      <c r="D459" s="166">
        <v>5</v>
      </c>
      <c r="E459" s="183">
        <v>3200000</v>
      </c>
      <c r="F459" s="166" t="s">
        <v>330</v>
      </c>
    </row>
    <row r="460" spans="1:6" ht="68.25" customHeight="1" x14ac:dyDescent="0.25">
      <c r="A460" s="311"/>
      <c r="B460" s="314"/>
      <c r="C460" s="58" t="s">
        <v>105</v>
      </c>
      <c r="D460" s="7"/>
      <c r="E460" s="7"/>
      <c r="F460" s="7"/>
    </row>
    <row r="461" spans="1:6" ht="68.25" customHeight="1" x14ac:dyDescent="0.25">
      <c r="A461" s="311"/>
      <c r="B461" s="314"/>
      <c r="C461" s="58" t="s">
        <v>106</v>
      </c>
      <c r="D461" s="7"/>
      <c r="E461" s="7"/>
      <c r="F461" s="7"/>
    </row>
    <row r="462" spans="1:6" ht="68.25" customHeight="1" x14ac:dyDescent="0.25">
      <c r="A462" s="311"/>
      <c r="B462" s="314"/>
      <c r="C462" s="59" t="s">
        <v>103</v>
      </c>
      <c r="D462" s="8"/>
      <c r="E462" s="8"/>
      <c r="F462" s="8"/>
    </row>
    <row r="463" spans="1:6" ht="68.25" customHeight="1" x14ac:dyDescent="0.3">
      <c r="A463" s="310">
        <f>+A450+1</f>
        <v>2</v>
      </c>
      <c r="B463" s="310" t="s">
        <v>19</v>
      </c>
      <c r="C463" s="56" t="s">
        <v>104</v>
      </c>
      <c r="D463" s="257">
        <v>7</v>
      </c>
      <c r="E463" s="258">
        <v>33775700</v>
      </c>
      <c r="F463" s="257" t="s">
        <v>330</v>
      </c>
    </row>
    <row r="464" spans="1:6" ht="68.25" customHeight="1" x14ac:dyDescent="0.3">
      <c r="A464" s="311"/>
      <c r="B464" s="311"/>
      <c r="C464" s="58" t="s">
        <v>105</v>
      </c>
      <c r="D464" s="257">
        <v>5</v>
      </c>
      <c r="E464" s="259">
        <v>14222450</v>
      </c>
      <c r="F464" s="257" t="s">
        <v>163</v>
      </c>
    </row>
    <row r="465" spans="1:6" ht="68.25" customHeight="1" x14ac:dyDescent="0.25">
      <c r="A465" s="311"/>
      <c r="B465" s="311"/>
      <c r="C465" s="58" t="s">
        <v>105</v>
      </c>
      <c r="D465" s="260">
        <v>20</v>
      </c>
      <c r="E465" s="260">
        <v>46116898</v>
      </c>
      <c r="F465" s="257" t="s">
        <v>330</v>
      </c>
    </row>
    <row r="466" spans="1:6" ht="68.25" customHeight="1" x14ac:dyDescent="0.25">
      <c r="A466" s="311"/>
      <c r="B466" s="311"/>
      <c r="C466" s="60" t="s">
        <v>106</v>
      </c>
      <c r="D466" s="57"/>
      <c r="E466" s="57"/>
      <c r="F466" s="57"/>
    </row>
    <row r="467" spans="1:6" ht="68.25" customHeight="1" x14ac:dyDescent="0.25">
      <c r="A467" s="311"/>
      <c r="B467" s="311"/>
      <c r="C467" s="58" t="s">
        <v>103</v>
      </c>
      <c r="D467" s="57"/>
      <c r="E467" s="57"/>
      <c r="F467" s="57"/>
    </row>
    <row r="468" spans="1:6" ht="68.25" customHeight="1" x14ac:dyDescent="0.25">
      <c r="A468" s="310">
        <v>3</v>
      </c>
      <c r="B468" s="313" t="s">
        <v>20</v>
      </c>
      <c r="C468" s="56" t="s">
        <v>104</v>
      </c>
      <c r="D468" s="6"/>
      <c r="E468" s="6"/>
      <c r="F468" s="6"/>
    </row>
    <row r="469" spans="1:6" ht="68.25" customHeight="1" x14ac:dyDescent="0.25">
      <c r="A469" s="311"/>
      <c r="B469" s="314"/>
      <c r="C469" s="58" t="s">
        <v>105</v>
      </c>
      <c r="D469" s="7"/>
      <c r="E469" s="7"/>
      <c r="F469" s="61"/>
    </row>
    <row r="470" spans="1:6" ht="68.25" customHeight="1" x14ac:dyDescent="0.25">
      <c r="A470" s="311"/>
      <c r="B470" s="314"/>
      <c r="C470" s="58" t="s">
        <v>106</v>
      </c>
      <c r="D470" s="7"/>
      <c r="E470" s="7"/>
      <c r="F470" s="7"/>
    </row>
    <row r="471" spans="1:6" ht="68.25" customHeight="1" x14ac:dyDescent="0.25">
      <c r="A471" s="312"/>
      <c r="B471" s="315"/>
      <c r="C471" s="59" t="s">
        <v>103</v>
      </c>
      <c r="D471" s="8"/>
      <c r="E471" s="8"/>
      <c r="F471" s="8"/>
    </row>
    <row r="472" spans="1:6" ht="68.25" customHeight="1" x14ac:dyDescent="0.25">
      <c r="A472" s="310">
        <v>4</v>
      </c>
      <c r="B472" s="313" t="s">
        <v>56</v>
      </c>
      <c r="C472" s="56" t="s">
        <v>104</v>
      </c>
      <c r="D472" s="6"/>
      <c r="E472" s="6"/>
      <c r="F472" s="6"/>
    </row>
    <row r="473" spans="1:6" ht="68.25" customHeight="1" x14ac:dyDescent="0.25">
      <c r="A473" s="311"/>
      <c r="B473" s="314"/>
      <c r="C473" s="58" t="s">
        <v>105</v>
      </c>
      <c r="D473" s="7"/>
      <c r="E473" s="7"/>
      <c r="F473" s="7"/>
    </row>
    <row r="474" spans="1:6" ht="68.25" customHeight="1" x14ac:dyDescent="0.25">
      <c r="A474" s="311"/>
      <c r="B474" s="314"/>
      <c r="C474" s="58" t="s">
        <v>106</v>
      </c>
      <c r="D474" s="7"/>
      <c r="E474" s="7"/>
      <c r="F474" s="7"/>
    </row>
    <row r="475" spans="1:6" ht="68.25" customHeight="1" x14ac:dyDescent="0.25">
      <c r="A475" s="312"/>
      <c r="B475" s="315"/>
      <c r="C475" s="59" t="s">
        <v>103</v>
      </c>
      <c r="D475" s="8"/>
      <c r="E475" s="8"/>
      <c r="F475" s="8"/>
    </row>
    <row r="476" spans="1:6" ht="68.25" customHeight="1" x14ac:dyDescent="0.25">
      <c r="A476" s="76"/>
      <c r="B476" s="146"/>
      <c r="C476" s="146"/>
      <c r="D476" s="76"/>
      <c r="E476" s="76"/>
      <c r="F476" s="76"/>
    </row>
    <row r="477" spans="1:6" ht="68.25" customHeight="1" x14ac:dyDescent="0.25">
      <c r="A477" s="321" t="s">
        <v>388</v>
      </c>
      <c r="B477" s="321"/>
      <c r="C477" s="321"/>
      <c r="D477" s="321"/>
      <c r="E477" s="321"/>
      <c r="F477" s="321"/>
    </row>
    <row r="478" spans="1:6" ht="44.25" customHeight="1" x14ac:dyDescent="0.25">
      <c r="F478" s="42"/>
    </row>
    <row r="479" spans="1:6" x14ac:dyDescent="0.25">
      <c r="A479" s="319" t="s">
        <v>13</v>
      </c>
      <c r="B479" s="319" t="s">
        <v>14</v>
      </c>
      <c r="C479" s="319" t="s">
        <v>102</v>
      </c>
      <c r="D479" s="300" t="s">
        <v>15</v>
      </c>
      <c r="E479" s="300"/>
      <c r="F479" s="319" t="s">
        <v>55</v>
      </c>
    </row>
    <row r="480" spans="1:6" ht="42" customHeight="1" x14ac:dyDescent="0.25">
      <c r="A480" s="320"/>
      <c r="B480" s="320"/>
      <c r="C480" s="320"/>
      <c r="D480" s="2" t="s">
        <v>16</v>
      </c>
      <c r="E480" s="2" t="s">
        <v>17</v>
      </c>
      <c r="F480" s="320"/>
    </row>
    <row r="481" spans="1:6" ht="36" customHeight="1" x14ac:dyDescent="0.25">
      <c r="A481" s="310">
        <v>1</v>
      </c>
      <c r="B481" s="313" t="s">
        <v>18</v>
      </c>
      <c r="C481" s="56" t="s">
        <v>104</v>
      </c>
      <c r="D481" s="6"/>
      <c r="E481" s="6"/>
      <c r="F481" s="6"/>
    </row>
    <row r="482" spans="1:6" x14ac:dyDescent="0.25">
      <c r="A482" s="311"/>
      <c r="B482" s="314"/>
      <c r="C482" s="58" t="s">
        <v>105</v>
      </c>
      <c r="D482" s="7"/>
      <c r="E482" s="7"/>
      <c r="F482" s="7"/>
    </row>
    <row r="483" spans="1:6" x14ac:dyDescent="0.25">
      <c r="A483" s="311"/>
      <c r="B483" s="314"/>
      <c r="C483" s="58" t="s">
        <v>106</v>
      </c>
      <c r="D483" s="7"/>
      <c r="E483" s="7"/>
      <c r="F483" s="7"/>
    </row>
    <row r="484" spans="1:6" x14ac:dyDescent="0.25">
      <c r="A484" s="311"/>
      <c r="B484" s="314"/>
      <c r="C484" s="59" t="s">
        <v>103</v>
      </c>
      <c r="D484" s="8">
        <v>5</v>
      </c>
      <c r="E484" s="8">
        <v>295112000</v>
      </c>
      <c r="F484" s="8" t="s">
        <v>387</v>
      </c>
    </row>
    <row r="485" spans="1:6" x14ac:dyDescent="0.25">
      <c r="A485" s="310">
        <f>+A481+1</f>
        <v>2</v>
      </c>
      <c r="B485" s="313" t="s">
        <v>19</v>
      </c>
      <c r="C485" s="56" t="s">
        <v>104</v>
      </c>
      <c r="D485" s="6"/>
      <c r="E485" s="6"/>
      <c r="F485" s="6"/>
    </row>
    <row r="486" spans="1:6" x14ac:dyDescent="0.25">
      <c r="A486" s="311"/>
      <c r="B486" s="314"/>
      <c r="C486" s="58" t="s">
        <v>105</v>
      </c>
      <c r="D486" s="7"/>
      <c r="E486" s="7">
        <v>15863340</v>
      </c>
      <c r="F486" s="7" t="s">
        <v>163</v>
      </c>
    </row>
    <row r="487" spans="1:6" x14ac:dyDescent="0.25">
      <c r="A487" s="311"/>
      <c r="B487" s="314"/>
      <c r="C487" s="60" t="s">
        <v>106</v>
      </c>
      <c r="D487" s="61"/>
      <c r="E487" s="61"/>
      <c r="F487" s="61"/>
    </row>
    <row r="488" spans="1:6" x14ac:dyDescent="0.25">
      <c r="A488" s="311"/>
      <c r="B488" s="314"/>
      <c r="C488" s="59" t="s">
        <v>103</v>
      </c>
      <c r="D488" s="8"/>
      <c r="E488" s="8"/>
      <c r="F488" s="8"/>
    </row>
    <row r="489" spans="1:6" x14ac:dyDescent="0.25">
      <c r="A489" s="310">
        <v>3</v>
      </c>
      <c r="B489" s="313" t="s">
        <v>20</v>
      </c>
      <c r="C489" s="56" t="s">
        <v>104</v>
      </c>
      <c r="D489" s="6"/>
      <c r="E489" s="6"/>
      <c r="F489" s="6"/>
    </row>
    <row r="490" spans="1:6" x14ac:dyDescent="0.25">
      <c r="A490" s="311"/>
      <c r="B490" s="314"/>
      <c r="C490" s="58" t="s">
        <v>105</v>
      </c>
      <c r="D490" s="7"/>
      <c r="E490" s="7"/>
      <c r="F490" s="7"/>
    </row>
    <row r="491" spans="1:6" x14ac:dyDescent="0.25">
      <c r="A491" s="311"/>
      <c r="B491" s="314"/>
      <c r="C491" s="58" t="s">
        <v>106</v>
      </c>
      <c r="D491" s="7"/>
      <c r="E491" s="7"/>
      <c r="F491" s="7"/>
    </row>
    <row r="492" spans="1:6" x14ac:dyDescent="0.25">
      <c r="A492" s="312"/>
      <c r="B492" s="315"/>
      <c r="C492" s="59" t="s">
        <v>103</v>
      </c>
      <c r="D492" s="8"/>
      <c r="E492" s="8"/>
      <c r="F492" s="8"/>
    </row>
    <row r="493" spans="1:6" x14ac:dyDescent="0.25">
      <c r="A493" s="310">
        <v>4</v>
      </c>
      <c r="B493" s="313" t="s">
        <v>56</v>
      </c>
      <c r="C493" s="56" t="s">
        <v>104</v>
      </c>
      <c r="D493" s="6"/>
      <c r="E493" s="6"/>
      <c r="F493" s="6"/>
    </row>
    <row r="494" spans="1:6" x14ac:dyDescent="0.25">
      <c r="A494" s="311"/>
      <c r="B494" s="314"/>
      <c r="C494" s="58" t="s">
        <v>105</v>
      </c>
      <c r="D494" s="7"/>
      <c r="E494" s="7"/>
      <c r="F494" s="7"/>
    </row>
    <row r="495" spans="1:6" x14ac:dyDescent="0.25">
      <c r="A495" s="311"/>
      <c r="B495" s="314"/>
      <c r="C495" s="58" t="s">
        <v>106</v>
      </c>
      <c r="D495" s="7"/>
      <c r="E495" s="7"/>
      <c r="F495" s="7"/>
    </row>
    <row r="496" spans="1:6" x14ac:dyDescent="0.25">
      <c r="A496" s="312"/>
      <c r="B496" s="315"/>
      <c r="C496" s="59" t="s">
        <v>103</v>
      </c>
      <c r="D496" s="8"/>
      <c r="E496" s="8"/>
      <c r="F496" s="8"/>
    </row>
    <row r="498" spans="1:6" x14ac:dyDescent="0.25">
      <c r="A498" s="318" t="s">
        <v>1450</v>
      </c>
      <c r="B498" s="318"/>
      <c r="C498" s="318"/>
      <c r="D498" s="318"/>
      <c r="E498" s="318"/>
      <c r="F498" s="318"/>
    </row>
    <row r="499" spans="1:6" ht="103.5" customHeight="1" x14ac:dyDescent="0.25">
      <c r="F499" s="42"/>
    </row>
    <row r="500" spans="1:6" x14ac:dyDescent="0.25">
      <c r="A500" s="319" t="s">
        <v>13</v>
      </c>
      <c r="B500" s="319" t="s">
        <v>14</v>
      </c>
      <c r="C500" s="319" t="s">
        <v>102</v>
      </c>
      <c r="D500" s="300" t="s">
        <v>15</v>
      </c>
      <c r="E500" s="300"/>
      <c r="F500" s="319" t="s">
        <v>55</v>
      </c>
    </row>
    <row r="501" spans="1:6" x14ac:dyDescent="0.25">
      <c r="A501" s="320"/>
      <c r="B501" s="320"/>
      <c r="C501" s="320"/>
      <c r="D501" s="2" t="s">
        <v>16</v>
      </c>
      <c r="E501" s="2" t="s">
        <v>17</v>
      </c>
      <c r="F501" s="320"/>
    </row>
    <row r="502" spans="1:6" x14ac:dyDescent="0.25">
      <c r="A502" s="325">
        <v>1</v>
      </c>
      <c r="B502" s="327" t="s">
        <v>18</v>
      </c>
      <c r="C502" s="261" t="s">
        <v>104</v>
      </c>
      <c r="D502" s="262">
        <v>2</v>
      </c>
      <c r="E502" s="262">
        <v>6357850</v>
      </c>
      <c r="F502" s="262" t="s">
        <v>165</v>
      </c>
    </row>
    <row r="503" spans="1:6" ht="37.5" x14ac:dyDescent="0.25">
      <c r="A503" s="326"/>
      <c r="B503" s="328"/>
      <c r="C503" s="263" t="s">
        <v>105</v>
      </c>
      <c r="D503" s="264">
        <v>14</v>
      </c>
      <c r="E503" s="264">
        <v>46305200</v>
      </c>
      <c r="F503" s="264" t="s">
        <v>377</v>
      </c>
    </row>
    <row r="504" spans="1:6" x14ac:dyDescent="0.25">
      <c r="A504" s="326"/>
      <c r="B504" s="328"/>
      <c r="C504" s="263" t="s">
        <v>106</v>
      </c>
      <c r="D504" s="264"/>
      <c r="E504" s="264"/>
      <c r="F504" s="264"/>
    </row>
    <row r="505" spans="1:6" ht="37.5" x14ac:dyDescent="0.25">
      <c r="A505" s="326"/>
      <c r="B505" s="328"/>
      <c r="C505" s="265" t="s">
        <v>103</v>
      </c>
      <c r="D505" s="266">
        <v>27</v>
      </c>
      <c r="E505" s="266">
        <v>252342431</v>
      </c>
      <c r="F505" s="266" t="s">
        <v>377</v>
      </c>
    </row>
    <row r="506" spans="1:6" ht="56.25" x14ac:dyDescent="0.25">
      <c r="A506" s="325">
        <f>+A502+1</f>
        <v>2</v>
      </c>
      <c r="B506" s="327" t="s">
        <v>19</v>
      </c>
      <c r="C506" s="261" t="s">
        <v>104</v>
      </c>
      <c r="D506" s="262">
        <v>7</v>
      </c>
      <c r="E506" s="262">
        <v>140981500</v>
      </c>
      <c r="F506" s="262" t="s">
        <v>1451</v>
      </c>
    </row>
    <row r="507" spans="1:6" ht="37.5" x14ac:dyDescent="0.25">
      <c r="A507" s="326"/>
      <c r="B507" s="328"/>
      <c r="C507" s="263" t="s">
        <v>105</v>
      </c>
      <c r="D507" s="264">
        <v>31</v>
      </c>
      <c r="E507" s="264">
        <v>44585917</v>
      </c>
      <c r="F507" s="262" t="s">
        <v>1452</v>
      </c>
    </row>
    <row r="508" spans="1:6" x14ac:dyDescent="0.25">
      <c r="A508" s="326"/>
      <c r="B508" s="328"/>
      <c r="C508" s="267" t="s">
        <v>106</v>
      </c>
      <c r="D508" s="268"/>
      <c r="E508" s="268"/>
      <c r="F508" s="268"/>
    </row>
    <row r="509" spans="1:6" ht="56.25" x14ac:dyDescent="0.25">
      <c r="A509" s="326"/>
      <c r="B509" s="328"/>
      <c r="C509" s="265" t="s">
        <v>103</v>
      </c>
      <c r="D509" s="266">
        <v>17</v>
      </c>
      <c r="E509" s="266">
        <v>488148198.70999998</v>
      </c>
      <c r="F509" s="262" t="s">
        <v>1451</v>
      </c>
    </row>
    <row r="510" spans="1:6" x14ac:dyDescent="0.25">
      <c r="A510" s="310">
        <v>3</v>
      </c>
      <c r="B510" s="313" t="s">
        <v>20</v>
      </c>
      <c r="C510" s="56" t="s">
        <v>104</v>
      </c>
      <c r="D510" s="6"/>
      <c r="E510" s="6"/>
      <c r="F510" s="6"/>
    </row>
    <row r="511" spans="1:6" x14ac:dyDescent="0.25">
      <c r="A511" s="311"/>
      <c r="B511" s="314"/>
      <c r="C511" s="58" t="s">
        <v>105</v>
      </c>
      <c r="D511" s="7"/>
      <c r="E511" s="7"/>
      <c r="F511" s="61"/>
    </row>
    <row r="512" spans="1:6" x14ac:dyDescent="0.25">
      <c r="A512" s="311"/>
      <c r="B512" s="314"/>
      <c r="C512" s="58" t="s">
        <v>106</v>
      </c>
      <c r="D512" s="7"/>
      <c r="E512" s="7"/>
      <c r="F512" s="7"/>
    </row>
    <row r="513" spans="1:6" x14ac:dyDescent="0.25">
      <c r="A513" s="312"/>
      <c r="B513" s="315"/>
      <c r="C513" s="59" t="s">
        <v>103</v>
      </c>
      <c r="D513" s="8"/>
      <c r="E513" s="8"/>
      <c r="F513" s="8"/>
    </row>
    <row r="514" spans="1:6" x14ac:dyDescent="0.25">
      <c r="A514" s="310">
        <v>4</v>
      </c>
      <c r="B514" s="313" t="s">
        <v>56</v>
      </c>
      <c r="C514" s="56" t="s">
        <v>104</v>
      </c>
      <c r="D514" s="6"/>
      <c r="E514" s="6"/>
      <c r="F514" s="6"/>
    </row>
    <row r="515" spans="1:6" x14ac:dyDescent="0.25">
      <c r="A515" s="311"/>
      <c r="B515" s="314"/>
      <c r="C515" s="58" t="s">
        <v>105</v>
      </c>
      <c r="D515" s="7"/>
      <c r="E515" s="7"/>
      <c r="F515" s="7"/>
    </row>
    <row r="516" spans="1:6" x14ac:dyDescent="0.25">
      <c r="A516" s="311"/>
      <c r="B516" s="314"/>
      <c r="C516" s="58" t="s">
        <v>106</v>
      </c>
      <c r="D516" s="7"/>
      <c r="E516" s="7"/>
      <c r="F516" s="7"/>
    </row>
    <row r="517" spans="1:6" x14ac:dyDescent="0.25">
      <c r="A517" s="312"/>
      <c r="B517" s="315"/>
      <c r="C517" s="59" t="s">
        <v>103</v>
      </c>
      <c r="D517" s="8"/>
      <c r="E517" s="8"/>
      <c r="F517" s="8"/>
    </row>
    <row r="518" spans="1:6" x14ac:dyDescent="0.25">
      <c r="A518" s="76"/>
      <c r="B518" s="146"/>
      <c r="C518" s="146"/>
      <c r="D518" s="76"/>
      <c r="E518" s="76"/>
      <c r="F518" s="76"/>
    </row>
    <row r="519" spans="1:6" x14ac:dyDescent="0.25">
      <c r="A519" s="318" t="s">
        <v>390</v>
      </c>
      <c r="B519" s="318"/>
      <c r="C519" s="318"/>
      <c r="D519" s="318"/>
      <c r="E519" s="318"/>
      <c r="F519" s="318"/>
    </row>
    <row r="520" spans="1:6" x14ac:dyDescent="0.25">
      <c r="F520" s="42"/>
    </row>
    <row r="521" spans="1:6" ht="84" customHeight="1" x14ac:dyDescent="0.25">
      <c r="A521" s="319" t="s">
        <v>13</v>
      </c>
      <c r="B521" s="319" t="s">
        <v>14</v>
      </c>
      <c r="C521" s="319" t="s">
        <v>102</v>
      </c>
      <c r="D521" s="300" t="s">
        <v>15</v>
      </c>
      <c r="E521" s="300"/>
      <c r="F521" s="319" t="s">
        <v>55</v>
      </c>
    </row>
    <row r="522" spans="1:6" x14ac:dyDescent="0.25">
      <c r="A522" s="320"/>
      <c r="B522" s="320"/>
      <c r="C522" s="320"/>
      <c r="D522" s="2" t="s">
        <v>16</v>
      </c>
      <c r="E522" s="2" t="s">
        <v>17</v>
      </c>
      <c r="F522" s="320"/>
    </row>
    <row r="523" spans="1:6" x14ac:dyDescent="0.25">
      <c r="A523" s="310">
        <v>1</v>
      </c>
      <c r="B523" s="313" t="s">
        <v>18</v>
      </c>
      <c r="C523" s="56" t="s">
        <v>104</v>
      </c>
      <c r="D523" s="6"/>
      <c r="E523" s="6"/>
      <c r="F523" s="6"/>
    </row>
    <row r="524" spans="1:6" ht="37.5" x14ac:dyDescent="0.25">
      <c r="A524" s="311"/>
      <c r="B524" s="314"/>
      <c r="C524" s="58" t="s">
        <v>105</v>
      </c>
      <c r="D524" s="7">
        <v>24</v>
      </c>
      <c r="E524" s="7">
        <v>2436</v>
      </c>
      <c r="F524" s="7" t="s">
        <v>391</v>
      </c>
    </row>
    <row r="525" spans="1:6" ht="37.5" x14ac:dyDescent="0.25">
      <c r="A525" s="311"/>
      <c r="B525" s="314"/>
      <c r="C525" s="58" t="s">
        <v>106</v>
      </c>
      <c r="D525" s="7">
        <v>1</v>
      </c>
      <c r="E525" s="7">
        <v>800000</v>
      </c>
      <c r="F525" s="7" t="s">
        <v>391</v>
      </c>
    </row>
    <row r="526" spans="1:6" x14ac:dyDescent="0.25">
      <c r="A526" s="311"/>
      <c r="B526" s="314"/>
      <c r="C526" s="59" t="s">
        <v>103</v>
      </c>
      <c r="D526" s="8"/>
      <c r="E526" s="8"/>
      <c r="F526" s="8"/>
    </row>
    <row r="527" spans="1:6" x14ac:dyDescent="0.25">
      <c r="A527" s="310">
        <f>+A523+1</f>
        <v>2</v>
      </c>
      <c r="B527" s="313" t="s">
        <v>19</v>
      </c>
      <c r="C527" s="56" t="s">
        <v>104</v>
      </c>
      <c r="D527" s="6"/>
      <c r="E527" s="6"/>
      <c r="F527" s="6"/>
    </row>
    <row r="528" spans="1:6" x14ac:dyDescent="0.25">
      <c r="A528" s="311"/>
      <c r="B528" s="314"/>
      <c r="C528" s="58" t="s">
        <v>105</v>
      </c>
      <c r="D528" s="7"/>
      <c r="E528" s="7"/>
      <c r="F528" s="7"/>
    </row>
    <row r="529" spans="1:6" x14ac:dyDescent="0.25">
      <c r="A529" s="311"/>
      <c r="B529" s="314"/>
      <c r="C529" s="60" t="s">
        <v>106</v>
      </c>
      <c r="D529" s="61"/>
      <c r="E529" s="61"/>
      <c r="F529" s="61"/>
    </row>
    <row r="530" spans="1:6" x14ac:dyDescent="0.25">
      <c r="A530" s="311"/>
      <c r="B530" s="314"/>
      <c r="C530" s="59" t="s">
        <v>103</v>
      </c>
      <c r="D530" s="8"/>
      <c r="E530" s="8"/>
      <c r="F530" s="8"/>
    </row>
    <row r="531" spans="1:6" x14ac:dyDescent="0.25">
      <c r="A531" s="310">
        <v>3</v>
      </c>
      <c r="B531" s="313" t="s">
        <v>20</v>
      </c>
      <c r="C531" s="56" t="s">
        <v>104</v>
      </c>
      <c r="D531" s="6"/>
      <c r="E531" s="6"/>
      <c r="F531" s="6"/>
    </row>
    <row r="532" spans="1:6" x14ac:dyDescent="0.25">
      <c r="A532" s="311"/>
      <c r="B532" s="314"/>
      <c r="C532" s="58" t="s">
        <v>105</v>
      </c>
      <c r="D532" s="7"/>
      <c r="E532" s="7"/>
      <c r="F532" s="7"/>
    </row>
    <row r="533" spans="1:6" x14ac:dyDescent="0.25">
      <c r="A533" s="311"/>
      <c r="B533" s="314"/>
      <c r="C533" s="58" t="s">
        <v>106</v>
      </c>
      <c r="D533" s="7"/>
      <c r="E533" s="7"/>
      <c r="F533" s="7"/>
    </row>
    <row r="534" spans="1:6" x14ac:dyDescent="0.25">
      <c r="A534" s="312"/>
      <c r="B534" s="315"/>
      <c r="C534" s="59" t="s">
        <v>103</v>
      </c>
      <c r="D534" s="8"/>
      <c r="E534" s="8"/>
      <c r="F534" s="8"/>
    </row>
    <row r="535" spans="1:6" x14ac:dyDescent="0.25">
      <c r="A535" s="310">
        <v>4</v>
      </c>
      <c r="B535" s="313" t="s">
        <v>56</v>
      </c>
      <c r="C535" s="56" t="s">
        <v>104</v>
      </c>
      <c r="D535" s="6"/>
      <c r="E535" s="6"/>
      <c r="F535" s="6"/>
    </row>
    <row r="536" spans="1:6" x14ac:dyDescent="0.25">
      <c r="A536" s="311"/>
      <c r="B536" s="314"/>
      <c r="C536" s="58" t="s">
        <v>105</v>
      </c>
      <c r="D536" s="7"/>
      <c r="E536" s="7"/>
      <c r="F536" s="7"/>
    </row>
    <row r="537" spans="1:6" x14ac:dyDescent="0.25">
      <c r="A537" s="311"/>
      <c r="B537" s="314"/>
      <c r="C537" s="58" t="s">
        <v>106</v>
      </c>
      <c r="D537" s="7"/>
      <c r="E537" s="7"/>
      <c r="F537" s="7"/>
    </row>
    <row r="538" spans="1:6" x14ac:dyDescent="0.25">
      <c r="A538" s="312"/>
      <c r="B538" s="315"/>
      <c r="C538" s="59" t="s">
        <v>103</v>
      </c>
      <c r="D538" s="8"/>
      <c r="E538" s="8"/>
      <c r="F538" s="8"/>
    </row>
    <row r="539" spans="1:6" x14ac:dyDescent="0.25">
      <c r="A539" s="76"/>
      <c r="B539" s="146"/>
      <c r="C539" s="146"/>
      <c r="D539" s="76"/>
      <c r="E539" s="76"/>
      <c r="F539" s="76"/>
    </row>
    <row r="540" spans="1:6" x14ac:dyDescent="0.25">
      <c r="A540" s="78">
        <v>29</v>
      </c>
      <c r="B540" s="146"/>
      <c r="C540" s="146"/>
      <c r="D540" s="76"/>
      <c r="E540" s="76"/>
      <c r="F540" s="76"/>
    </row>
    <row r="541" spans="1:6" x14ac:dyDescent="0.25">
      <c r="A541" s="321" t="s">
        <v>464</v>
      </c>
      <c r="B541" s="321"/>
      <c r="C541" s="321"/>
      <c r="D541" s="321"/>
      <c r="E541" s="321"/>
      <c r="F541" s="321"/>
    </row>
    <row r="542" spans="1:6" ht="81.75" customHeight="1" x14ac:dyDescent="0.25">
      <c r="F542" s="42"/>
    </row>
    <row r="543" spans="1:6" x14ac:dyDescent="0.25">
      <c r="A543" s="319" t="s">
        <v>13</v>
      </c>
      <c r="B543" s="319" t="s">
        <v>14</v>
      </c>
      <c r="C543" s="319" t="s">
        <v>102</v>
      </c>
      <c r="D543" s="300" t="s">
        <v>15</v>
      </c>
      <c r="E543" s="300"/>
      <c r="F543" s="319" t="s">
        <v>55</v>
      </c>
    </row>
    <row r="544" spans="1:6" x14ac:dyDescent="0.25">
      <c r="A544" s="320"/>
      <c r="B544" s="320"/>
      <c r="C544" s="320"/>
      <c r="D544" s="2" t="s">
        <v>16</v>
      </c>
      <c r="E544" s="2" t="s">
        <v>17</v>
      </c>
      <c r="F544" s="320"/>
    </row>
    <row r="545" spans="1:6" x14ac:dyDescent="0.25">
      <c r="A545" s="310">
        <v>1</v>
      </c>
      <c r="B545" s="313" t="s">
        <v>18</v>
      </c>
      <c r="C545" s="56" t="s">
        <v>104</v>
      </c>
      <c r="D545" s="6">
        <v>0</v>
      </c>
      <c r="E545" s="6">
        <v>0</v>
      </c>
      <c r="F545" s="6"/>
    </row>
    <row r="546" spans="1:6" x14ac:dyDescent="0.25">
      <c r="A546" s="311"/>
      <c r="B546" s="314"/>
      <c r="C546" s="58" t="s">
        <v>105</v>
      </c>
      <c r="D546" s="7">
        <v>21</v>
      </c>
      <c r="E546" s="7">
        <v>6529</v>
      </c>
      <c r="F546" s="7" t="s">
        <v>163</v>
      </c>
    </row>
    <row r="547" spans="1:6" x14ac:dyDescent="0.25">
      <c r="A547" s="311"/>
      <c r="B547" s="314"/>
      <c r="C547" s="58" t="s">
        <v>106</v>
      </c>
      <c r="D547" s="7">
        <v>0</v>
      </c>
      <c r="E547" s="7">
        <v>0</v>
      </c>
      <c r="F547" s="7"/>
    </row>
    <row r="548" spans="1:6" x14ac:dyDescent="0.25">
      <c r="A548" s="311"/>
      <c r="B548" s="314"/>
      <c r="C548" s="59" t="s">
        <v>103</v>
      </c>
      <c r="D548" s="8">
        <v>10</v>
      </c>
      <c r="E548" s="8">
        <v>27572</v>
      </c>
      <c r="F548" s="7" t="s">
        <v>163</v>
      </c>
    </row>
    <row r="549" spans="1:6" x14ac:dyDescent="0.25">
      <c r="A549" s="310">
        <f>+A545+1</f>
        <v>2</v>
      </c>
      <c r="B549" s="313" t="s">
        <v>19</v>
      </c>
      <c r="C549" s="56" t="s">
        <v>104</v>
      </c>
      <c r="D549" s="6"/>
      <c r="E549" s="6"/>
      <c r="F549" s="6"/>
    </row>
    <row r="550" spans="1:6" x14ac:dyDescent="0.25">
      <c r="A550" s="311"/>
      <c r="B550" s="314"/>
      <c r="C550" s="58" t="s">
        <v>105</v>
      </c>
      <c r="D550" s="7"/>
      <c r="E550" s="7"/>
      <c r="F550" s="7"/>
    </row>
    <row r="551" spans="1:6" x14ac:dyDescent="0.25">
      <c r="A551" s="311"/>
      <c r="B551" s="314"/>
      <c r="C551" s="60" t="s">
        <v>106</v>
      </c>
      <c r="D551" s="61"/>
      <c r="E551" s="61"/>
      <c r="F551" s="61"/>
    </row>
    <row r="552" spans="1:6" x14ac:dyDescent="0.25">
      <c r="A552" s="311"/>
      <c r="B552" s="314"/>
      <c r="C552" s="59" t="s">
        <v>103</v>
      </c>
      <c r="D552" s="8"/>
      <c r="E552" s="8"/>
      <c r="F552" s="8"/>
    </row>
    <row r="553" spans="1:6" x14ac:dyDescent="0.25">
      <c r="A553" s="310">
        <v>3</v>
      </c>
      <c r="B553" s="313" t="s">
        <v>20</v>
      </c>
      <c r="C553" s="56" t="s">
        <v>104</v>
      </c>
      <c r="D553" s="6"/>
      <c r="E553" s="6"/>
      <c r="F553" s="6"/>
    </row>
    <row r="554" spans="1:6" x14ac:dyDescent="0.25">
      <c r="A554" s="311"/>
      <c r="B554" s="314"/>
      <c r="C554" s="58" t="s">
        <v>105</v>
      </c>
      <c r="D554" s="7"/>
      <c r="E554" s="7"/>
      <c r="F554" s="7"/>
    </row>
    <row r="555" spans="1:6" x14ac:dyDescent="0.25">
      <c r="A555" s="311"/>
      <c r="B555" s="314"/>
      <c r="C555" s="58" t="s">
        <v>106</v>
      </c>
      <c r="D555" s="7"/>
      <c r="E555" s="7"/>
      <c r="F555" s="7"/>
    </row>
    <row r="556" spans="1:6" x14ac:dyDescent="0.25">
      <c r="A556" s="312"/>
      <c r="B556" s="315"/>
      <c r="C556" s="59" t="s">
        <v>103</v>
      </c>
      <c r="D556" s="8"/>
      <c r="E556" s="8"/>
      <c r="F556" s="8"/>
    </row>
    <row r="557" spans="1:6" x14ac:dyDescent="0.25">
      <c r="A557" s="310">
        <v>4</v>
      </c>
      <c r="B557" s="313" t="s">
        <v>56</v>
      </c>
      <c r="C557" s="56" t="s">
        <v>104</v>
      </c>
      <c r="D557" s="6"/>
      <c r="E557" s="6"/>
      <c r="F557" s="6"/>
    </row>
    <row r="558" spans="1:6" x14ac:dyDescent="0.25">
      <c r="A558" s="311"/>
      <c r="B558" s="314"/>
      <c r="C558" s="58" t="s">
        <v>105</v>
      </c>
      <c r="D558" s="7"/>
      <c r="E558" s="7"/>
      <c r="F558" s="7"/>
    </row>
    <row r="559" spans="1:6" x14ac:dyDescent="0.25">
      <c r="A559" s="311"/>
      <c r="B559" s="314"/>
      <c r="C559" s="58" t="s">
        <v>106</v>
      </c>
      <c r="D559" s="7"/>
      <c r="E559" s="7"/>
      <c r="F559" s="7"/>
    </row>
    <row r="560" spans="1:6" x14ac:dyDescent="0.25">
      <c r="A560" s="312"/>
      <c r="B560" s="315"/>
      <c r="C560" s="59" t="s">
        <v>103</v>
      </c>
      <c r="D560" s="8"/>
      <c r="E560" s="8"/>
      <c r="F560" s="8"/>
    </row>
    <row r="561" spans="1:11" x14ac:dyDescent="0.25">
      <c r="A561" s="78">
        <v>30</v>
      </c>
      <c r="B561" s="146"/>
      <c r="C561" s="146"/>
      <c r="D561" s="76"/>
      <c r="E561" s="76"/>
      <c r="F561" s="76"/>
    </row>
    <row r="562" spans="1:11" x14ac:dyDescent="0.25">
      <c r="A562" s="318" t="s">
        <v>462</v>
      </c>
      <c r="B562" s="318"/>
      <c r="C562" s="318"/>
      <c r="D562" s="318"/>
      <c r="E562" s="318"/>
      <c r="F562" s="318"/>
    </row>
    <row r="563" spans="1:11" x14ac:dyDescent="0.25">
      <c r="F563" s="42"/>
    </row>
    <row r="564" spans="1:11" ht="83.25" customHeight="1" x14ac:dyDescent="0.25">
      <c r="A564" s="319" t="s">
        <v>13</v>
      </c>
      <c r="B564" s="319" t="s">
        <v>14</v>
      </c>
      <c r="C564" s="319" t="s">
        <v>102</v>
      </c>
      <c r="D564" s="300" t="s">
        <v>15</v>
      </c>
      <c r="E564" s="300"/>
      <c r="F564" s="319" t="s">
        <v>55</v>
      </c>
      <c r="G564" s="269"/>
      <c r="H564" s="269"/>
      <c r="I564" s="269"/>
      <c r="J564" s="269"/>
    </row>
    <row r="565" spans="1:11" ht="18" customHeight="1" x14ac:dyDescent="0.25">
      <c r="A565" s="320"/>
      <c r="B565" s="320"/>
      <c r="C565" s="320"/>
      <c r="D565" s="2" t="s">
        <v>16</v>
      </c>
      <c r="E565" s="2" t="s">
        <v>17</v>
      </c>
      <c r="F565" s="320"/>
    </row>
    <row r="566" spans="1:11" ht="52.5" customHeight="1" x14ac:dyDescent="0.25">
      <c r="A566" s="310">
        <v>1</v>
      </c>
      <c r="B566" s="313" t="s">
        <v>18</v>
      </c>
      <c r="C566" s="56" t="s">
        <v>104</v>
      </c>
      <c r="D566" s="6">
        <v>0</v>
      </c>
      <c r="E566" s="6">
        <v>0</v>
      </c>
      <c r="F566" s="6" t="s">
        <v>128</v>
      </c>
      <c r="K566" s="34"/>
    </row>
    <row r="567" spans="1:11" ht="52.5" customHeight="1" x14ac:dyDescent="0.25">
      <c r="A567" s="311"/>
      <c r="B567" s="314"/>
      <c r="C567" s="58" t="s">
        <v>105</v>
      </c>
      <c r="D567" s="7">
        <v>0</v>
      </c>
      <c r="E567" s="7">
        <v>0</v>
      </c>
      <c r="F567" s="7" t="s">
        <v>128</v>
      </c>
      <c r="K567" s="34"/>
    </row>
    <row r="568" spans="1:11" x14ac:dyDescent="0.25">
      <c r="A568" s="311"/>
      <c r="B568" s="314"/>
      <c r="C568" s="58" t="s">
        <v>106</v>
      </c>
      <c r="D568" s="7">
        <v>0</v>
      </c>
      <c r="E568" s="7">
        <v>0</v>
      </c>
      <c r="F568" s="7" t="s">
        <v>128</v>
      </c>
    </row>
    <row r="569" spans="1:11" x14ac:dyDescent="0.25">
      <c r="A569" s="311"/>
      <c r="B569" s="314"/>
      <c r="C569" s="58" t="s">
        <v>103</v>
      </c>
      <c r="D569" s="8">
        <v>6</v>
      </c>
      <c r="E569" s="8">
        <v>175000</v>
      </c>
      <c r="F569" s="8" t="s">
        <v>162</v>
      </c>
    </row>
    <row r="570" spans="1:11" x14ac:dyDescent="0.25">
      <c r="A570" s="310">
        <f>+A566+1</f>
        <v>2</v>
      </c>
      <c r="B570" s="313" t="s">
        <v>19</v>
      </c>
      <c r="C570" s="56" t="s">
        <v>104</v>
      </c>
      <c r="D570" s="6"/>
      <c r="E570" s="6"/>
      <c r="F570" s="6"/>
    </row>
    <row r="571" spans="1:11" x14ac:dyDescent="0.25">
      <c r="A571" s="311"/>
      <c r="B571" s="314"/>
      <c r="C571" s="58" t="s">
        <v>105</v>
      </c>
      <c r="D571" s="7"/>
      <c r="E571" s="7"/>
      <c r="F571" s="7"/>
    </row>
    <row r="572" spans="1:11" x14ac:dyDescent="0.25">
      <c r="A572" s="311"/>
      <c r="B572" s="314"/>
      <c r="C572" s="60" t="s">
        <v>106</v>
      </c>
      <c r="D572" s="61"/>
      <c r="E572" s="61"/>
      <c r="F572" s="61"/>
    </row>
    <row r="573" spans="1:11" x14ac:dyDescent="0.25">
      <c r="A573" s="311"/>
      <c r="B573" s="314"/>
      <c r="C573" s="59" t="s">
        <v>103</v>
      </c>
      <c r="D573" s="8"/>
      <c r="E573" s="8"/>
      <c r="F573" s="8"/>
    </row>
    <row r="574" spans="1:11" x14ac:dyDescent="0.25">
      <c r="A574" s="310">
        <v>3</v>
      </c>
      <c r="B574" s="313" t="s">
        <v>20</v>
      </c>
      <c r="C574" s="56" t="s">
        <v>104</v>
      </c>
      <c r="D574" s="6"/>
      <c r="E574" s="6"/>
      <c r="F574" s="6"/>
    </row>
    <row r="575" spans="1:11" s="270" customFormat="1" x14ac:dyDescent="0.25">
      <c r="A575" s="311"/>
      <c r="B575" s="314"/>
      <c r="C575" s="58" t="s">
        <v>105</v>
      </c>
      <c r="D575" s="7"/>
      <c r="E575" s="7"/>
      <c r="F575" s="7"/>
    </row>
    <row r="576" spans="1:11" x14ac:dyDescent="0.25">
      <c r="A576" s="311"/>
      <c r="B576" s="314"/>
      <c r="C576" s="58" t="s">
        <v>106</v>
      </c>
      <c r="D576" s="7"/>
      <c r="E576" s="7"/>
      <c r="F576" s="7"/>
    </row>
    <row r="577" spans="1:6" x14ac:dyDescent="0.25">
      <c r="A577" s="312"/>
      <c r="B577" s="315"/>
      <c r="C577" s="59" t="s">
        <v>103</v>
      </c>
      <c r="D577" s="8"/>
      <c r="E577" s="8"/>
      <c r="F577" s="8"/>
    </row>
    <row r="578" spans="1:6" x14ac:dyDescent="0.25">
      <c r="A578" s="310">
        <v>4</v>
      </c>
      <c r="B578" s="313" t="s">
        <v>56</v>
      </c>
      <c r="C578" s="56" t="s">
        <v>104</v>
      </c>
      <c r="D578" s="6"/>
      <c r="E578" s="6"/>
      <c r="F578" s="6"/>
    </row>
    <row r="579" spans="1:6" x14ac:dyDescent="0.25">
      <c r="A579" s="311"/>
      <c r="B579" s="314"/>
      <c r="C579" s="58" t="s">
        <v>105</v>
      </c>
      <c r="D579" s="7"/>
      <c r="E579" s="7"/>
      <c r="F579" s="7"/>
    </row>
    <row r="580" spans="1:6" x14ac:dyDescent="0.25">
      <c r="A580" s="311"/>
      <c r="B580" s="314"/>
      <c r="C580" s="58" t="s">
        <v>106</v>
      </c>
      <c r="D580" s="7"/>
      <c r="E580" s="7"/>
      <c r="F580" s="7"/>
    </row>
    <row r="581" spans="1:6" x14ac:dyDescent="0.25">
      <c r="A581" s="312"/>
      <c r="B581" s="315"/>
      <c r="C581" s="59" t="s">
        <v>103</v>
      </c>
      <c r="D581" s="8"/>
      <c r="E581" s="8"/>
      <c r="F581" s="8"/>
    </row>
    <row r="582" spans="1:6" x14ac:dyDescent="0.25">
      <c r="A582" s="76"/>
      <c r="B582" s="146"/>
      <c r="C582" s="146"/>
      <c r="D582" s="76"/>
      <c r="E582" s="76"/>
      <c r="F582" s="76"/>
    </row>
    <row r="583" spans="1:6" x14ac:dyDescent="0.25">
      <c r="A583" s="76"/>
      <c r="B583" s="146"/>
      <c r="C583" s="146"/>
      <c r="D583" s="76"/>
      <c r="E583" s="76"/>
      <c r="F583" s="76"/>
    </row>
    <row r="584" spans="1:6" x14ac:dyDescent="0.25">
      <c r="A584" s="318" t="s">
        <v>1605</v>
      </c>
      <c r="B584" s="318"/>
      <c r="C584" s="318"/>
      <c r="D584" s="318"/>
      <c r="E584" s="318"/>
      <c r="F584" s="318"/>
    </row>
    <row r="585" spans="1:6" ht="59.25" customHeight="1" x14ac:dyDescent="0.25">
      <c r="F585" s="42"/>
    </row>
    <row r="586" spans="1:6" x14ac:dyDescent="0.25">
      <c r="A586" s="319" t="s">
        <v>13</v>
      </c>
      <c r="B586" s="319" t="s">
        <v>14</v>
      </c>
      <c r="C586" s="319" t="s">
        <v>102</v>
      </c>
      <c r="D586" s="300" t="s">
        <v>15</v>
      </c>
      <c r="E586" s="300"/>
      <c r="F586" s="319" t="s">
        <v>55</v>
      </c>
    </row>
    <row r="587" spans="1:6" ht="37.5" customHeight="1" x14ac:dyDescent="0.25">
      <c r="A587" s="320"/>
      <c r="B587" s="320"/>
      <c r="C587" s="320"/>
      <c r="D587" s="2" t="s">
        <v>16</v>
      </c>
      <c r="E587" s="2" t="s">
        <v>17</v>
      </c>
      <c r="F587" s="320"/>
    </row>
    <row r="588" spans="1:6" ht="37.5" customHeight="1" x14ac:dyDescent="0.25">
      <c r="A588" s="310">
        <v>1</v>
      </c>
      <c r="B588" s="313" t="s">
        <v>18</v>
      </c>
      <c r="C588" s="56" t="s">
        <v>104</v>
      </c>
      <c r="D588" s="6"/>
      <c r="E588" s="6"/>
      <c r="F588" s="6"/>
    </row>
    <row r="589" spans="1:6" ht="33.75" customHeight="1" x14ac:dyDescent="0.25">
      <c r="A589" s="311"/>
      <c r="B589" s="314"/>
      <c r="C589" s="58" t="s">
        <v>105</v>
      </c>
      <c r="D589" s="7"/>
      <c r="E589" s="7"/>
      <c r="F589" s="7"/>
    </row>
    <row r="590" spans="1:6" ht="33.75" customHeight="1" x14ac:dyDescent="0.25">
      <c r="A590" s="311"/>
      <c r="B590" s="314"/>
      <c r="C590" s="58" t="s">
        <v>106</v>
      </c>
      <c r="D590" s="7"/>
      <c r="E590" s="7"/>
      <c r="F590" s="7"/>
    </row>
    <row r="591" spans="1:6" ht="33" customHeight="1" x14ac:dyDescent="0.25">
      <c r="A591" s="311"/>
      <c r="B591" s="314"/>
      <c r="C591" s="59" t="s">
        <v>103</v>
      </c>
      <c r="D591" s="8"/>
      <c r="E591" s="8"/>
      <c r="F591" s="8"/>
    </row>
    <row r="592" spans="1:6" ht="33" customHeight="1" x14ac:dyDescent="0.25">
      <c r="A592" s="310">
        <f>+A588+1</f>
        <v>2</v>
      </c>
      <c r="B592" s="313" t="s">
        <v>19</v>
      </c>
      <c r="C592" s="56" t="s">
        <v>104</v>
      </c>
      <c r="D592" s="6"/>
      <c r="E592" s="6"/>
      <c r="F592" s="6"/>
    </row>
    <row r="593" spans="1:6" ht="36.75" customHeight="1" x14ac:dyDescent="0.25">
      <c r="A593" s="311"/>
      <c r="B593" s="314"/>
      <c r="C593" s="58" t="s">
        <v>105</v>
      </c>
      <c r="D593" s="7"/>
      <c r="E593" s="7"/>
      <c r="F593" s="7"/>
    </row>
    <row r="594" spans="1:6" ht="36.75" customHeight="1" x14ac:dyDescent="0.25">
      <c r="A594" s="311"/>
      <c r="B594" s="314"/>
      <c r="C594" s="60" t="s">
        <v>106</v>
      </c>
      <c r="D594" s="61"/>
      <c r="E594" s="61"/>
      <c r="F594" s="61"/>
    </row>
    <row r="595" spans="1:6" ht="33" customHeight="1" x14ac:dyDescent="0.25">
      <c r="A595" s="311"/>
      <c r="B595" s="314"/>
      <c r="C595" s="59" t="s">
        <v>103</v>
      </c>
      <c r="D595" s="8"/>
      <c r="E595" s="8"/>
      <c r="F595" s="8"/>
    </row>
    <row r="596" spans="1:6" ht="33" customHeight="1" x14ac:dyDescent="0.25">
      <c r="A596" s="310">
        <v>3</v>
      </c>
      <c r="B596" s="313" t="s">
        <v>20</v>
      </c>
      <c r="C596" s="56" t="s">
        <v>104</v>
      </c>
      <c r="D596" s="6"/>
      <c r="E596" s="6"/>
      <c r="F596" s="6"/>
    </row>
    <row r="597" spans="1:6" x14ac:dyDescent="0.25">
      <c r="A597" s="311"/>
      <c r="B597" s="314"/>
      <c r="C597" s="58" t="s">
        <v>105</v>
      </c>
      <c r="D597" s="7"/>
      <c r="E597" s="7"/>
      <c r="F597" s="7"/>
    </row>
    <row r="598" spans="1:6" x14ac:dyDescent="0.25">
      <c r="A598" s="311"/>
      <c r="B598" s="314"/>
      <c r="C598" s="58" t="s">
        <v>106</v>
      </c>
      <c r="D598" s="7"/>
      <c r="E598" s="7"/>
      <c r="F598" s="7"/>
    </row>
    <row r="599" spans="1:6" x14ac:dyDescent="0.25">
      <c r="A599" s="312"/>
      <c r="B599" s="315"/>
      <c r="C599" s="59" t="s">
        <v>103</v>
      </c>
      <c r="D599" s="8"/>
      <c r="E599" s="8"/>
      <c r="F599" s="8"/>
    </row>
    <row r="600" spans="1:6" x14ac:dyDescent="0.25">
      <c r="A600" s="310">
        <v>4</v>
      </c>
      <c r="B600" s="313" t="s">
        <v>56</v>
      </c>
      <c r="C600" s="56" t="s">
        <v>104</v>
      </c>
      <c r="D600" s="6"/>
      <c r="E600" s="6"/>
      <c r="F600" s="6"/>
    </row>
    <row r="601" spans="1:6" x14ac:dyDescent="0.25">
      <c r="A601" s="311"/>
      <c r="B601" s="314"/>
      <c r="C601" s="58" t="s">
        <v>105</v>
      </c>
      <c r="D601" s="7"/>
      <c r="E601" s="7"/>
      <c r="F601" s="7"/>
    </row>
    <row r="602" spans="1:6" x14ac:dyDescent="0.25">
      <c r="A602" s="311"/>
      <c r="B602" s="314"/>
      <c r="C602" s="58" t="s">
        <v>106</v>
      </c>
      <c r="D602" s="7"/>
      <c r="E602" s="7"/>
      <c r="F602" s="7"/>
    </row>
    <row r="603" spans="1:6" x14ac:dyDescent="0.25">
      <c r="A603" s="312"/>
      <c r="B603" s="315"/>
      <c r="C603" s="59" t="s">
        <v>103</v>
      </c>
      <c r="D603" s="8"/>
      <c r="E603" s="8"/>
      <c r="F603" s="8"/>
    </row>
    <row r="605" spans="1:6" x14ac:dyDescent="0.25">
      <c r="A605" s="318" t="s">
        <v>1615</v>
      </c>
      <c r="B605" s="318"/>
      <c r="C605" s="318"/>
      <c r="D605" s="318"/>
      <c r="E605" s="318"/>
      <c r="F605" s="318"/>
    </row>
    <row r="606" spans="1:6" ht="48.75" customHeight="1" x14ac:dyDescent="0.25">
      <c r="F606" s="42"/>
    </row>
    <row r="607" spans="1:6" x14ac:dyDescent="0.25">
      <c r="A607" s="319" t="s">
        <v>13</v>
      </c>
      <c r="B607" s="319" t="s">
        <v>14</v>
      </c>
      <c r="C607" s="319" t="s">
        <v>102</v>
      </c>
      <c r="D607" s="300" t="s">
        <v>15</v>
      </c>
      <c r="E607" s="300"/>
      <c r="F607" s="319" t="s">
        <v>55</v>
      </c>
    </row>
    <row r="608" spans="1:6" ht="43.5" customHeight="1" x14ac:dyDescent="0.25">
      <c r="A608" s="320"/>
      <c r="B608" s="320"/>
      <c r="C608" s="320"/>
      <c r="D608" s="2" t="s">
        <v>16</v>
      </c>
      <c r="E608" s="2" t="s">
        <v>17</v>
      </c>
      <c r="F608" s="320"/>
    </row>
    <row r="609" spans="1:6" ht="41.25" customHeight="1" x14ac:dyDescent="0.25">
      <c r="A609" s="310">
        <v>1</v>
      </c>
      <c r="B609" s="313" t="s">
        <v>18</v>
      </c>
      <c r="C609" s="56" t="s">
        <v>104</v>
      </c>
      <c r="D609" s="6">
        <v>5</v>
      </c>
      <c r="E609" s="6">
        <v>212154000</v>
      </c>
      <c r="F609" s="6" t="s">
        <v>1616</v>
      </c>
    </row>
    <row r="610" spans="1:6" ht="37.5" x14ac:dyDescent="0.25">
      <c r="A610" s="311"/>
      <c r="B610" s="314"/>
      <c r="C610" s="58" t="s">
        <v>105</v>
      </c>
      <c r="D610" s="7">
        <v>27</v>
      </c>
      <c r="E610" s="6" t="s">
        <v>1617</v>
      </c>
      <c r="F610" s="6" t="s">
        <v>1616</v>
      </c>
    </row>
    <row r="611" spans="1:6" x14ac:dyDescent="0.25">
      <c r="A611" s="311"/>
      <c r="B611" s="314"/>
      <c r="C611" s="58" t="s">
        <v>106</v>
      </c>
      <c r="D611" s="7"/>
      <c r="E611" s="7"/>
      <c r="F611" s="7"/>
    </row>
    <row r="612" spans="1:6" x14ac:dyDescent="0.25">
      <c r="A612" s="311"/>
      <c r="B612" s="314"/>
      <c r="C612" s="59" t="s">
        <v>103</v>
      </c>
      <c r="D612" s="8"/>
      <c r="E612" s="8"/>
      <c r="F612" s="8"/>
    </row>
    <row r="613" spans="1:6" ht="37.5" x14ac:dyDescent="0.25">
      <c r="A613" s="310">
        <f>+A609+1</f>
        <v>2</v>
      </c>
      <c r="B613" s="313" t="s">
        <v>19</v>
      </c>
      <c r="C613" s="56" t="s">
        <v>104</v>
      </c>
      <c r="D613" s="6">
        <v>11</v>
      </c>
      <c r="E613" s="6">
        <v>238055400</v>
      </c>
      <c r="F613" s="6" t="s">
        <v>1616</v>
      </c>
    </row>
    <row r="614" spans="1:6" ht="37.5" x14ac:dyDescent="0.25">
      <c r="A614" s="311"/>
      <c r="B614" s="314"/>
      <c r="C614" s="58" t="s">
        <v>105</v>
      </c>
      <c r="D614" s="7">
        <v>53</v>
      </c>
      <c r="E614" s="63">
        <v>384131918.14999998</v>
      </c>
      <c r="F614" s="6" t="s">
        <v>1616</v>
      </c>
    </row>
    <row r="615" spans="1:6" x14ac:dyDescent="0.25">
      <c r="A615" s="311"/>
      <c r="B615" s="314"/>
      <c r="C615" s="60" t="s">
        <v>106</v>
      </c>
      <c r="D615" s="61"/>
      <c r="E615" s="61"/>
      <c r="F615" s="61"/>
    </row>
    <row r="616" spans="1:6" x14ac:dyDescent="0.25">
      <c r="A616" s="311"/>
      <c r="B616" s="314"/>
      <c r="C616" s="59" t="s">
        <v>103</v>
      </c>
      <c r="D616" s="8"/>
      <c r="E616" s="8"/>
      <c r="F616" s="8"/>
    </row>
    <row r="617" spans="1:6" x14ac:dyDescent="0.25">
      <c r="A617" s="310">
        <v>3</v>
      </c>
      <c r="B617" s="313" t="s">
        <v>20</v>
      </c>
      <c r="C617" s="56" t="s">
        <v>104</v>
      </c>
      <c r="D617" s="6"/>
      <c r="E617" s="6"/>
      <c r="F617" s="6"/>
    </row>
    <row r="618" spans="1:6" x14ac:dyDescent="0.25">
      <c r="A618" s="311"/>
      <c r="B618" s="314"/>
      <c r="C618" s="58" t="s">
        <v>105</v>
      </c>
      <c r="D618" s="7"/>
      <c r="E618" s="7"/>
      <c r="F618" s="61"/>
    </row>
    <row r="619" spans="1:6" x14ac:dyDescent="0.25">
      <c r="A619" s="311"/>
      <c r="B619" s="314"/>
      <c r="C619" s="58" t="s">
        <v>106</v>
      </c>
      <c r="D619" s="7"/>
      <c r="E619" s="7"/>
      <c r="F619" s="7"/>
    </row>
    <row r="620" spans="1:6" x14ac:dyDescent="0.25">
      <c r="A620" s="312"/>
      <c r="B620" s="315"/>
      <c r="C620" s="59" t="s">
        <v>103</v>
      </c>
      <c r="D620" s="8"/>
      <c r="E620" s="8"/>
      <c r="F620" s="8"/>
    </row>
    <row r="621" spans="1:6" x14ac:dyDescent="0.25">
      <c r="A621" s="310">
        <v>4</v>
      </c>
      <c r="B621" s="313" t="s">
        <v>56</v>
      </c>
      <c r="C621" s="56" t="s">
        <v>104</v>
      </c>
      <c r="D621" s="6"/>
      <c r="E621" s="6"/>
      <c r="F621" s="6"/>
    </row>
    <row r="622" spans="1:6" x14ac:dyDescent="0.25">
      <c r="A622" s="311"/>
      <c r="B622" s="314"/>
      <c r="C622" s="58" t="s">
        <v>105</v>
      </c>
      <c r="D622" s="7"/>
      <c r="E622" s="7"/>
      <c r="F622" s="7"/>
    </row>
    <row r="623" spans="1:6" x14ac:dyDescent="0.25">
      <c r="A623" s="311"/>
      <c r="B623" s="314"/>
      <c r="C623" s="58" t="s">
        <v>106</v>
      </c>
      <c r="D623" s="7"/>
      <c r="E623" s="7"/>
      <c r="F623" s="7"/>
    </row>
    <row r="624" spans="1:6" x14ac:dyDescent="0.25">
      <c r="A624" s="312"/>
      <c r="B624" s="315"/>
      <c r="C624" s="59" t="s">
        <v>103</v>
      </c>
      <c r="D624" s="8"/>
      <c r="E624" s="8"/>
      <c r="F624" s="8"/>
    </row>
    <row r="626" spans="1:6" x14ac:dyDescent="0.25">
      <c r="A626" s="318" t="s">
        <v>1820</v>
      </c>
      <c r="B626" s="318"/>
      <c r="C626" s="318"/>
      <c r="D626" s="318"/>
      <c r="E626" s="318"/>
      <c r="F626" s="318"/>
    </row>
    <row r="627" spans="1:6" x14ac:dyDescent="0.25">
      <c r="F627" s="42"/>
    </row>
    <row r="628" spans="1:6" x14ac:dyDescent="0.25">
      <c r="A628" s="319" t="s">
        <v>13</v>
      </c>
      <c r="B628" s="319" t="s">
        <v>14</v>
      </c>
      <c r="C628" s="319" t="s">
        <v>102</v>
      </c>
      <c r="D628" s="300" t="s">
        <v>15</v>
      </c>
      <c r="E628" s="300"/>
      <c r="F628" s="319" t="s">
        <v>55</v>
      </c>
    </row>
    <row r="629" spans="1:6" x14ac:dyDescent="0.25">
      <c r="A629" s="320"/>
      <c r="B629" s="320"/>
      <c r="C629" s="320"/>
      <c r="D629" s="2" t="s">
        <v>16</v>
      </c>
      <c r="E629" s="2" t="s">
        <v>17</v>
      </c>
      <c r="F629" s="320"/>
    </row>
    <row r="630" spans="1:6" x14ac:dyDescent="0.25">
      <c r="A630" s="310">
        <v>1</v>
      </c>
      <c r="B630" s="313" t="s">
        <v>18</v>
      </c>
      <c r="C630" s="56" t="s">
        <v>104</v>
      </c>
      <c r="D630" s="6"/>
      <c r="E630" s="6"/>
      <c r="F630" s="6"/>
    </row>
    <row r="631" spans="1:6" x14ac:dyDescent="0.25">
      <c r="A631" s="311"/>
      <c r="B631" s="314"/>
      <c r="C631" s="58" t="s">
        <v>105</v>
      </c>
      <c r="D631" s="7">
        <v>6</v>
      </c>
      <c r="E631" s="7">
        <v>4092000</v>
      </c>
      <c r="F631" s="88" t="s">
        <v>398</v>
      </c>
    </row>
    <row r="632" spans="1:6" x14ac:dyDescent="0.25">
      <c r="A632" s="311"/>
      <c r="B632" s="314"/>
      <c r="C632" s="58" t="s">
        <v>106</v>
      </c>
      <c r="D632" s="7"/>
      <c r="E632" s="7"/>
      <c r="F632" s="7"/>
    </row>
    <row r="633" spans="1:6" ht="37.5" x14ac:dyDescent="0.3">
      <c r="A633" s="311"/>
      <c r="B633" s="314"/>
      <c r="C633" s="316" t="s">
        <v>103</v>
      </c>
      <c r="D633" s="8">
        <v>6</v>
      </c>
      <c r="E633" s="271">
        <v>14107300</v>
      </c>
      <c r="F633" s="83" t="s">
        <v>1821</v>
      </c>
    </row>
    <row r="634" spans="1:6" ht="37.5" x14ac:dyDescent="0.25">
      <c r="A634" s="311"/>
      <c r="B634" s="314"/>
      <c r="C634" s="312"/>
      <c r="D634" s="8">
        <v>3</v>
      </c>
      <c r="E634" s="8">
        <v>6300000</v>
      </c>
      <c r="F634" s="173" t="s">
        <v>1822</v>
      </c>
    </row>
    <row r="635" spans="1:6" x14ac:dyDescent="0.25">
      <c r="A635" s="310">
        <f>+A630+1</f>
        <v>2</v>
      </c>
      <c r="B635" s="313" t="s">
        <v>19</v>
      </c>
      <c r="C635" s="56" t="s">
        <v>104</v>
      </c>
      <c r="D635" s="6">
        <v>1</v>
      </c>
      <c r="E635" s="6">
        <v>20000000</v>
      </c>
      <c r="F635" s="88" t="s">
        <v>398</v>
      </c>
    </row>
    <row r="636" spans="1:6" ht="37.5" x14ac:dyDescent="0.25">
      <c r="A636" s="311"/>
      <c r="B636" s="314"/>
      <c r="C636" s="316" t="s">
        <v>105</v>
      </c>
      <c r="D636" s="62">
        <v>11</v>
      </c>
      <c r="E636" s="62">
        <v>5172555</v>
      </c>
      <c r="F636" s="83" t="s">
        <v>1821</v>
      </c>
    </row>
    <row r="637" spans="1:6" x14ac:dyDescent="0.25">
      <c r="A637" s="311"/>
      <c r="B637" s="314"/>
      <c r="C637" s="317"/>
      <c r="D637" s="7">
        <v>3</v>
      </c>
      <c r="E637" s="7">
        <v>1363700</v>
      </c>
      <c r="F637" s="88" t="s">
        <v>398</v>
      </c>
    </row>
    <row r="638" spans="1:6" x14ac:dyDescent="0.25">
      <c r="A638" s="311"/>
      <c r="B638" s="314"/>
      <c r="C638" s="60" t="s">
        <v>106</v>
      </c>
      <c r="D638" s="61"/>
      <c r="E638" s="61"/>
      <c r="F638" s="61"/>
    </row>
    <row r="639" spans="1:6" x14ac:dyDescent="0.25">
      <c r="A639" s="311"/>
      <c r="B639" s="314"/>
      <c r="C639" s="59" t="s">
        <v>103</v>
      </c>
      <c r="D639" s="8"/>
      <c r="E639" s="8"/>
      <c r="F639" s="8"/>
    </row>
    <row r="640" spans="1:6" x14ac:dyDescent="0.25">
      <c r="A640" s="310">
        <v>3</v>
      </c>
      <c r="B640" s="313" t="s">
        <v>20</v>
      </c>
      <c r="C640" s="56" t="s">
        <v>104</v>
      </c>
      <c r="D640" s="6"/>
      <c r="E640" s="6"/>
      <c r="F640" s="6"/>
    </row>
    <row r="641" spans="1:6" x14ac:dyDescent="0.25">
      <c r="A641" s="311"/>
      <c r="B641" s="314"/>
      <c r="C641" s="58" t="s">
        <v>105</v>
      </c>
      <c r="D641" s="7"/>
      <c r="E641" s="7"/>
      <c r="F641" s="7"/>
    </row>
    <row r="642" spans="1:6" x14ac:dyDescent="0.25">
      <c r="A642" s="311"/>
      <c r="B642" s="314"/>
      <c r="C642" s="58" t="s">
        <v>106</v>
      </c>
      <c r="D642" s="7"/>
      <c r="E642" s="7"/>
      <c r="F642" s="7"/>
    </row>
    <row r="643" spans="1:6" x14ac:dyDescent="0.25">
      <c r="A643" s="312"/>
      <c r="B643" s="315"/>
      <c r="C643" s="59" t="s">
        <v>103</v>
      </c>
      <c r="D643" s="8"/>
      <c r="E643" s="8"/>
      <c r="F643" s="8"/>
    </row>
    <row r="644" spans="1:6" x14ac:dyDescent="0.25">
      <c r="A644" s="310">
        <v>4</v>
      </c>
      <c r="B644" s="313" t="s">
        <v>56</v>
      </c>
      <c r="C644" s="56" t="s">
        <v>104</v>
      </c>
      <c r="D644" s="6"/>
      <c r="E644" s="6"/>
      <c r="F644" s="6"/>
    </row>
    <row r="645" spans="1:6" x14ac:dyDescent="0.25">
      <c r="A645" s="311"/>
      <c r="B645" s="314"/>
      <c r="C645" s="58" t="s">
        <v>105</v>
      </c>
      <c r="D645" s="7"/>
      <c r="E645" s="7"/>
      <c r="F645" s="7"/>
    </row>
    <row r="646" spans="1:6" x14ac:dyDescent="0.25">
      <c r="A646" s="311"/>
      <c r="B646" s="314"/>
      <c r="C646" s="58" t="s">
        <v>106</v>
      </c>
      <c r="D646" s="7"/>
      <c r="E646" s="7"/>
      <c r="F646" s="7"/>
    </row>
    <row r="647" spans="1:6" x14ac:dyDescent="0.25">
      <c r="A647" s="312"/>
      <c r="B647" s="315"/>
      <c r="C647" s="59" t="s">
        <v>103</v>
      </c>
      <c r="D647" s="8"/>
      <c r="E647" s="8"/>
      <c r="F647" s="8"/>
    </row>
  </sheetData>
  <mergeCells count="427">
    <mergeCell ref="A19:A22"/>
    <mergeCell ref="B19:B22"/>
    <mergeCell ref="A7:A10"/>
    <mergeCell ref="B7:B10"/>
    <mergeCell ref="A11:A14"/>
    <mergeCell ref="B11:B14"/>
    <mergeCell ref="A15:A18"/>
    <mergeCell ref="B15:B18"/>
    <mergeCell ref="A3:F3"/>
    <mergeCell ref="A5:A6"/>
    <mergeCell ref="B5:B6"/>
    <mergeCell ref="C5:C6"/>
    <mergeCell ref="D5:E5"/>
    <mergeCell ref="F5:F6"/>
    <mergeCell ref="D1:F1"/>
    <mergeCell ref="A70:F70"/>
    <mergeCell ref="A72:A73"/>
    <mergeCell ref="B72:B73"/>
    <mergeCell ref="C72:C73"/>
    <mergeCell ref="D72:E72"/>
    <mergeCell ref="F72:F73"/>
    <mergeCell ref="A42:A45"/>
    <mergeCell ref="B42:B45"/>
    <mergeCell ref="A29:A32"/>
    <mergeCell ref="A74:A77"/>
    <mergeCell ref="B74:B77"/>
    <mergeCell ref="A78:A82"/>
    <mergeCell ref="B78:B82"/>
    <mergeCell ref="C81:C82"/>
    <mergeCell ref="A83:A86"/>
    <mergeCell ref="B83:B86"/>
    <mergeCell ref="A87:A90"/>
    <mergeCell ref="B87:B90"/>
    <mergeCell ref="A199:F199"/>
    <mergeCell ref="A201:A202"/>
    <mergeCell ref="B201:B202"/>
    <mergeCell ref="A514:A517"/>
    <mergeCell ref="B514:B517"/>
    <mergeCell ref="A472:A475"/>
    <mergeCell ref="B472:B475"/>
    <mergeCell ref="A498:F498"/>
    <mergeCell ref="A562:F562"/>
    <mergeCell ref="A564:A565"/>
    <mergeCell ref="A502:A505"/>
    <mergeCell ref="B502:B505"/>
    <mergeCell ref="A506:A509"/>
    <mergeCell ref="B506:B509"/>
    <mergeCell ref="A510:A513"/>
    <mergeCell ref="B510:B513"/>
    <mergeCell ref="B564:B565"/>
    <mergeCell ref="C564:C565"/>
    <mergeCell ref="F500:F501"/>
    <mergeCell ref="A450:A462"/>
    <mergeCell ref="B450:B462"/>
    <mergeCell ref="A463:A467"/>
    <mergeCell ref="B463:B467"/>
    <mergeCell ref="A468:A471"/>
    <mergeCell ref="B468:B471"/>
    <mergeCell ref="A477:F477"/>
    <mergeCell ref="A441:A444"/>
    <mergeCell ref="B441:B444"/>
    <mergeCell ref="A446:F446"/>
    <mergeCell ref="A448:A449"/>
    <mergeCell ref="B448:B449"/>
    <mergeCell ref="C448:C449"/>
    <mergeCell ref="D448:E448"/>
    <mergeCell ref="F448:F449"/>
    <mergeCell ref="A429:A432"/>
    <mergeCell ref="B429:B432"/>
    <mergeCell ref="A433:A436"/>
    <mergeCell ref="B433:B436"/>
    <mergeCell ref="A437:A440"/>
    <mergeCell ref="B437:B440"/>
    <mergeCell ref="A425:F425"/>
    <mergeCell ref="A427:A428"/>
    <mergeCell ref="B427:B428"/>
    <mergeCell ref="C427:C428"/>
    <mergeCell ref="D427:E427"/>
    <mergeCell ref="F427:F428"/>
    <mergeCell ref="A395:A398"/>
    <mergeCell ref="B395:B398"/>
    <mergeCell ref="B400:F400"/>
    <mergeCell ref="B402:F402"/>
    <mergeCell ref="A383:A386"/>
    <mergeCell ref="B383:B386"/>
    <mergeCell ref="A387:A390"/>
    <mergeCell ref="B387:B390"/>
    <mergeCell ref="A391:A394"/>
    <mergeCell ref="B391:B394"/>
    <mergeCell ref="C366:C367"/>
    <mergeCell ref="A379:F379"/>
    <mergeCell ref="A381:A382"/>
    <mergeCell ref="B381:B382"/>
    <mergeCell ref="C381:C382"/>
    <mergeCell ref="D381:E381"/>
    <mergeCell ref="F381:F382"/>
    <mergeCell ref="B377:F377"/>
    <mergeCell ref="C201:C202"/>
    <mergeCell ref="D201:E201"/>
    <mergeCell ref="F201:F202"/>
    <mergeCell ref="A203:A207"/>
    <mergeCell ref="B203:B207"/>
    <mergeCell ref="C206:C207"/>
    <mergeCell ref="A349:A352"/>
    <mergeCell ref="B349:B352"/>
    <mergeCell ref="A208:A212"/>
    <mergeCell ref="B208:B212"/>
    <mergeCell ref="C209:C210"/>
    <mergeCell ref="A213:A216"/>
    <mergeCell ref="B213:B216"/>
    <mergeCell ref="A217:A220"/>
    <mergeCell ref="B217:B220"/>
    <mergeCell ref="A337:A340"/>
    <mergeCell ref="B337:B340"/>
    <mergeCell ref="A341:A344"/>
    <mergeCell ref="B341:B344"/>
    <mergeCell ref="A345:A348"/>
    <mergeCell ref="B345:B348"/>
    <mergeCell ref="A328:A331"/>
    <mergeCell ref="B328:B331"/>
    <mergeCell ref="A333:F333"/>
    <mergeCell ref="A335:A336"/>
    <mergeCell ref="B335:B336"/>
    <mergeCell ref="F335:F336"/>
    <mergeCell ref="A315:A318"/>
    <mergeCell ref="B315:B318"/>
    <mergeCell ref="A319:A323"/>
    <mergeCell ref="B319:B323"/>
    <mergeCell ref="A324:A327"/>
    <mergeCell ref="B324:B327"/>
    <mergeCell ref="D406:E406"/>
    <mergeCell ref="F406:F407"/>
    <mergeCell ref="A311:F311"/>
    <mergeCell ref="A313:A314"/>
    <mergeCell ref="B313:B314"/>
    <mergeCell ref="C313:C314"/>
    <mergeCell ref="D313:E313"/>
    <mergeCell ref="F313:F314"/>
    <mergeCell ref="C335:C336"/>
    <mergeCell ref="D335:E335"/>
    <mergeCell ref="A408:A411"/>
    <mergeCell ref="B408:B411"/>
    <mergeCell ref="A372:A375"/>
    <mergeCell ref="B372:B375"/>
    <mergeCell ref="A358:A362"/>
    <mergeCell ref="B358:B362"/>
    <mergeCell ref="A404:F404"/>
    <mergeCell ref="A406:A407"/>
    <mergeCell ref="B406:B407"/>
    <mergeCell ref="C406:C407"/>
    <mergeCell ref="A566:A569"/>
    <mergeCell ref="B566:B569"/>
    <mergeCell ref="A570:A573"/>
    <mergeCell ref="B570:B573"/>
    <mergeCell ref="A412:A415"/>
    <mergeCell ref="B412:B415"/>
    <mergeCell ref="A416:A419"/>
    <mergeCell ref="B416:B419"/>
    <mergeCell ref="A420:A423"/>
    <mergeCell ref="B420:B423"/>
    <mergeCell ref="A25:F25"/>
    <mergeCell ref="A27:A28"/>
    <mergeCell ref="B27:B28"/>
    <mergeCell ref="C27:C28"/>
    <mergeCell ref="D27:E27"/>
    <mergeCell ref="D564:E564"/>
    <mergeCell ref="F564:F565"/>
    <mergeCell ref="B275:B280"/>
    <mergeCell ref="A275:A280"/>
    <mergeCell ref="C276:C277"/>
    <mergeCell ref="C231:C232"/>
    <mergeCell ref="B557:B560"/>
    <mergeCell ref="A545:A548"/>
    <mergeCell ref="B545:B548"/>
    <mergeCell ref="B29:B32"/>
    <mergeCell ref="A33:A37"/>
    <mergeCell ref="B33:B37"/>
    <mergeCell ref="A38:A41"/>
    <mergeCell ref="B38:B41"/>
    <mergeCell ref="C279:C280"/>
    <mergeCell ref="B588:B591"/>
    <mergeCell ref="A584:F584"/>
    <mergeCell ref="A586:A587"/>
    <mergeCell ref="B586:B587"/>
    <mergeCell ref="F27:F28"/>
    <mergeCell ref="A557:A560"/>
    <mergeCell ref="A574:A577"/>
    <mergeCell ref="B574:B577"/>
    <mergeCell ref="A578:A581"/>
    <mergeCell ref="B578:B581"/>
    <mergeCell ref="A596:A599"/>
    <mergeCell ref="B596:B599"/>
    <mergeCell ref="A600:A603"/>
    <mergeCell ref="B600:B603"/>
    <mergeCell ref="F586:F587"/>
    <mergeCell ref="C586:C587"/>
    <mergeCell ref="A592:A595"/>
    <mergeCell ref="B592:B595"/>
    <mergeCell ref="D586:E586"/>
    <mergeCell ref="A588:A591"/>
    <mergeCell ref="A549:A552"/>
    <mergeCell ref="B549:B552"/>
    <mergeCell ref="A553:A556"/>
    <mergeCell ref="B553:B556"/>
    <mergeCell ref="A541:F541"/>
    <mergeCell ref="A543:A544"/>
    <mergeCell ref="B543:B544"/>
    <mergeCell ref="C543:C544"/>
    <mergeCell ref="D543:E543"/>
    <mergeCell ref="F543:F544"/>
    <mergeCell ref="C361:C362"/>
    <mergeCell ref="A363:A367"/>
    <mergeCell ref="B363:B367"/>
    <mergeCell ref="A368:A371"/>
    <mergeCell ref="B368:B371"/>
    <mergeCell ref="A354:F354"/>
    <mergeCell ref="A356:A357"/>
    <mergeCell ref="B356:B357"/>
    <mergeCell ref="C356:C357"/>
    <mergeCell ref="D356:E356"/>
    <mergeCell ref="F356:F357"/>
    <mergeCell ref="A136:F136"/>
    <mergeCell ref="A137:A138"/>
    <mergeCell ref="B137:B138"/>
    <mergeCell ref="C137:C138"/>
    <mergeCell ref="D137:E137"/>
    <mergeCell ref="F137:F138"/>
    <mergeCell ref="A139:A142"/>
    <mergeCell ref="B139:B142"/>
    <mergeCell ref="A143:A146"/>
    <mergeCell ref="B143:B146"/>
    <mergeCell ref="A147:A150"/>
    <mergeCell ref="B147:B150"/>
    <mergeCell ref="A151:A154"/>
    <mergeCell ref="B151:B154"/>
    <mergeCell ref="A266:F266"/>
    <mergeCell ref="C179:C180"/>
    <mergeCell ref="D179:E179"/>
    <mergeCell ref="F179:F180"/>
    <mergeCell ref="A160:A163"/>
    <mergeCell ref="A267:A268"/>
    <mergeCell ref="B267:B268"/>
    <mergeCell ref="C267:C268"/>
    <mergeCell ref="D267:E267"/>
    <mergeCell ref="F267:F268"/>
    <mergeCell ref="A269:A274"/>
    <mergeCell ref="B269:B274"/>
    <mergeCell ref="C270:C271"/>
    <mergeCell ref="C273:C274"/>
    <mergeCell ref="A281:A284"/>
    <mergeCell ref="B281:B284"/>
    <mergeCell ref="A285:A288"/>
    <mergeCell ref="B285:B288"/>
    <mergeCell ref="A290:F290"/>
    <mergeCell ref="A292:A293"/>
    <mergeCell ref="B292:B293"/>
    <mergeCell ref="C292:C293"/>
    <mergeCell ref="D292:E292"/>
    <mergeCell ref="F292:F293"/>
    <mergeCell ref="A294:A297"/>
    <mergeCell ref="B294:B297"/>
    <mergeCell ref="A298:A301"/>
    <mergeCell ref="B298:B301"/>
    <mergeCell ref="A302:A305"/>
    <mergeCell ref="B302:B305"/>
    <mergeCell ref="A306:A309"/>
    <mergeCell ref="B306:B309"/>
    <mergeCell ref="A47:F47"/>
    <mergeCell ref="A49:A50"/>
    <mergeCell ref="B49:B50"/>
    <mergeCell ref="C49:C50"/>
    <mergeCell ref="D49:E49"/>
    <mergeCell ref="F49:F50"/>
    <mergeCell ref="A51:A55"/>
    <mergeCell ref="B51:B55"/>
    <mergeCell ref="C54:C55"/>
    <mergeCell ref="A56:A59"/>
    <mergeCell ref="B56:B59"/>
    <mergeCell ref="A60:A63"/>
    <mergeCell ref="B60:B63"/>
    <mergeCell ref="A64:A67"/>
    <mergeCell ref="B64:B67"/>
    <mergeCell ref="B160:B163"/>
    <mergeCell ref="A181:A185"/>
    <mergeCell ref="B181:B185"/>
    <mergeCell ref="C184:C185"/>
    <mergeCell ref="A186:A189"/>
    <mergeCell ref="B186:B189"/>
    <mergeCell ref="A177:F177"/>
    <mergeCell ref="A179:A180"/>
    <mergeCell ref="B179:B180"/>
    <mergeCell ref="A168:A171"/>
    <mergeCell ref="A156:F156"/>
    <mergeCell ref="A158:A159"/>
    <mergeCell ref="B158:B159"/>
    <mergeCell ref="C158:C159"/>
    <mergeCell ref="D158:E158"/>
    <mergeCell ref="F158:F159"/>
    <mergeCell ref="B168:B171"/>
    <mergeCell ref="A172:A175"/>
    <mergeCell ref="B172:B175"/>
    <mergeCell ref="A194:A197"/>
    <mergeCell ref="B194:B197"/>
    <mergeCell ref="A190:A193"/>
    <mergeCell ref="B190:B193"/>
    <mergeCell ref="A114:F114"/>
    <mergeCell ref="A116:A117"/>
    <mergeCell ref="B116:B117"/>
    <mergeCell ref="C116:C117"/>
    <mergeCell ref="D116:E116"/>
    <mergeCell ref="F116:F117"/>
    <mergeCell ref="A118:A122"/>
    <mergeCell ref="B118:B122"/>
    <mergeCell ref="A123:A126"/>
    <mergeCell ref="B123:B126"/>
    <mergeCell ref="A127:A130"/>
    <mergeCell ref="B127:B130"/>
    <mergeCell ref="A131:A134"/>
    <mergeCell ref="B131:B134"/>
    <mergeCell ref="A222:F222"/>
    <mergeCell ref="A224:A225"/>
    <mergeCell ref="B224:B225"/>
    <mergeCell ref="C224:C225"/>
    <mergeCell ref="D224:E224"/>
    <mergeCell ref="F224:F225"/>
    <mergeCell ref="A164:A167"/>
    <mergeCell ref="B164:B167"/>
    <mergeCell ref="A261:A264"/>
    <mergeCell ref="B261:B264"/>
    <mergeCell ref="A226:A229"/>
    <mergeCell ref="B226:B229"/>
    <mergeCell ref="A230:A234"/>
    <mergeCell ref="B230:B234"/>
    <mergeCell ref="A235:A238"/>
    <mergeCell ref="B235:B238"/>
    <mergeCell ref="A239:A242"/>
    <mergeCell ref="B239:B242"/>
    <mergeCell ref="A479:A480"/>
    <mergeCell ref="B479:B480"/>
    <mergeCell ref="C479:C480"/>
    <mergeCell ref="D479:E479"/>
    <mergeCell ref="F479:F480"/>
    <mergeCell ref="A481:A484"/>
    <mergeCell ref="B481:B484"/>
    <mergeCell ref="D521:E521"/>
    <mergeCell ref="F521:F522"/>
    <mergeCell ref="A485:A488"/>
    <mergeCell ref="B485:B488"/>
    <mergeCell ref="A489:A492"/>
    <mergeCell ref="B489:B492"/>
    <mergeCell ref="A493:A496"/>
    <mergeCell ref="B493:B496"/>
    <mergeCell ref="C500:C501"/>
    <mergeCell ref="D500:E500"/>
    <mergeCell ref="A500:A501"/>
    <mergeCell ref="B500:B501"/>
    <mergeCell ref="A523:A526"/>
    <mergeCell ref="B523:B526"/>
    <mergeCell ref="A527:A530"/>
    <mergeCell ref="B527:B530"/>
    <mergeCell ref="A519:F519"/>
    <mergeCell ref="A521:A522"/>
    <mergeCell ref="B521:B522"/>
    <mergeCell ref="C521:C522"/>
    <mergeCell ref="A531:A534"/>
    <mergeCell ref="B531:B534"/>
    <mergeCell ref="A535:A538"/>
    <mergeCell ref="B535:B538"/>
    <mergeCell ref="A92:F92"/>
    <mergeCell ref="A94:A95"/>
    <mergeCell ref="B94:B95"/>
    <mergeCell ref="C94:C95"/>
    <mergeCell ref="D94:E94"/>
    <mergeCell ref="F94:F95"/>
    <mergeCell ref="A96:A100"/>
    <mergeCell ref="B96:B100"/>
    <mergeCell ref="C97:C98"/>
    <mergeCell ref="F97:F98"/>
    <mergeCell ref="A101:A104"/>
    <mergeCell ref="B101:B104"/>
    <mergeCell ref="A105:A108"/>
    <mergeCell ref="B105:B108"/>
    <mergeCell ref="A109:A112"/>
    <mergeCell ref="B109:B112"/>
    <mergeCell ref="A244:F244"/>
    <mergeCell ref="A246:A247"/>
    <mergeCell ref="B246:B247"/>
    <mergeCell ref="C246:C247"/>
    <mergeCell ref="D246:E246"/>
    <mergeCell ref="F246:F247"/>
    <mergeCell ref="A248:A252"/>
    <mergeCell ref="B248:B252"/>
    <mergeCell ref="C251:C252"/>
    <mergeCell ref="A253:A256"/>
    <mergeCell ref="B253:B256"/>
    <mergeCell ref="A257:A260"/>
    <mergeCell ref="B257:B260"/>
    <mergeCell ref="A605:F605"/>
    <mergeCell ref="A607:A608"/>
    <mergeCell ref="B607:B608"/>
    <mergeCell ref="C607:C608"/>
    <mergeCell ref="D607:E607"/>
    <mergeCell ref="F607:F608"/>
    <mergeCell ref="D628:E628"/>
    <mergeCell ref="F628:F629"/>
    <mergeCell ref="A609:A612"/>
    <mergeCell ref="B609:B612"/>
    <mergeCell ref="A613:A616"/>
    <mergeCell ref="B613:B616"/>
    <mergeCell ref="A617:A620"/>
    <mergeCell ref="B617:B620"/>
    <mergeCell ref="C633:C634"/>
    <mergeCell ref="A635:A639"/>
    <mergeCell ref="B635:B639"/>
    <mergeCell ref="C636:C637"/>
    <mergeCell ref="A621:A624"/>
    <mergeCell ref="B621:B624"/>
    <mergeCell ref="A626:F626"/>
    <mergeCell ref="A628:A629"/>
    <mergeCell ref="B628:B629"/>
    <mergeCell ref="C628:C629"/>
    <mergeCell ref="A640:A643"/>
    <mergeCell ref="B640:B643"/>
    <mergeCell ref="A644:A647"/>
    <mergeCell ref="B644:B647"/>
    <mergeCell ref="A630:A634"/>
    <mergeCell ref="B630:B634"/>
  </mergeCells>
  <printOptions horizontalCentered="1"/>
  <pageMargins left="0.19685039370078741" right="0.19685039370078741" top="0.19685039370078741" bottom="0.19685039370078741" header="0" footer="0"/>
  <pageSetup paperSize="9" scale="1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O69"/>
  <sheetViews>
    <sheetView view="pageBreakPreview" zoomScale="85" zoomScaleNormal="85" zoomScaleSheetLayoutView="85" workbookViewId="0">
      <selection activeCell="A22" sqref="A1:IV65536"/>
    </sheetView>
  </sheetViews>
  <sheetFormatPr defaultRowHeight="18.75" x14ac:dyDescent="0.25"/>
  <cols>
    <col min="1" max="1" width="9.85546875" style="12" bestFit="1" customWidth="1"/>
    <col min="2" max="2" width="13.140625" style="15" customWidth="1"/>
    <col min="3" max="3" width="30.42578125" style="12" customWidth="1"/>
    <col min="4" max="5" width="19.85546875" style="15" customWidth="1"/>
    <col min="6" max="6" width="30.140625" style="15" bestFit="1" customWidth="1"/>
    <col min="7" max="7" width="31.28515625" style="15" customWidth="1"/>
    <col min="8" max="8" width="18.5703125" style="15" bestFit="1" customWidth="1"/>
    <col min="9" max="9" width="17.85546875" style="15" customWidth="1"/>
    <col min="10" max="10" width="15.7109375" style="15" customWidth="1"/>
    <col min="11" max="12" width="18.140625" style="15" customWidth="1"/>
    <col min="13" max="13" width="16.7109375" style="12" customWidth="1"/>
    <col min="14" max="15" width="15.7109375" style="12" customWidth="1"/>
    <col min="16" max="19" width="18.7109375" style="12" customWidth="1"/>
    <col min="20" max="25" width="15.7109375" style="12" customWidth="1"/>
    <col min="26" max="16384" width="9.140625" style="12"/>
  </cols>
  <sheetData>
    <row r="1" spans="1:15" ht="107.25" customHeight="1" x14ac:dyDescent="0.25">
      <c r="I1" s="356" t="s">
        <v>145</v>
      </c>
      <c r="J1" s="356"/>
      <c r="K1" s="356"/>
      <c r="L1" s="356"/>
    </row>
    <row r="2" spans="1:15" ht="77.25" customHeight="1" x14ac:dyDescent="0.25">
      <c r="A2" s="304" t="s">
        <v>1879</v>
      </c>
      <c r="B2" s="304"/>
      <c r="C2" s="304"/>
      <c r="D2" s="304"/>
      <c r="E2" s="304"/>
      <c r="F2" s="304"/>
      <c r="G2" s="304"/>
      <c r="H2" s="304"/>
      <c r="I2" s="304"/>
      <c r="J2" s="304"/>
      <c r="K2" s="304"/>
      <c r="L2" s="304"/>
      <c r="M2" s="14"/>
      <c r="N2" s="14"/>
      <c r="O2" s="14"/>
    </row>
    <row r="3" spans="1:15" x14ac:dyDescent="0.25">
      <c r="L3" s="11"/>
    </row>
    <row r="4" spans="1:15" ht="49.5" customHeight="1" x14ac:dyDescent="0.25">
      <c r="A4" s="351" t="s">
        <v>13</v>
      </c>
      <c r="B4" s="351" t="s">
        <v>14</v>
      </c>
      <c r="C4" s="351" t="s">
        <v>7</v>
      </c>
      <c r="D4" s="351" t="s">
        <v>57</v>
      </c>
      <c r="E4" s="351" t="s">
        <v>11</v>
      </c>
      <c r="F4" s="351" t="s">
        <v>12</v>
      </c>
      <c r="G4" s="303" t="s">
        <v>101</v>
      </c>
      <c r="H4" s="303"/>
      <c r="I4" s="351" t="s">
        <v>8</v>
      </c>
      <c r="J4" s="351" t="s">
        <v>9</v>
      </c>
      <c r="K4" s="351" t="s">
        <v>10</v>
      </c>
      <c r="L4" s="351" t="s">
        <v>113</v>
      </c>
    </row>
    <row r="5" spans="1:15" ht="129" customHeight="1" x14ac:dyDescent="0.25">
      <c r="A5" s="352"/>
      <c r="B5" s="352"/>
      <c r="C5" s="352"/>
      <c r="D5" s="352"/>
      <c r="E5" s="352"/>
      <c r="F5" s="352"/>
      <c r="G5" s="168" t="s">
        <v>107</v>
      </c>
      <c r="H5" s="168" t="s">
        <v>110</v>
      </c>
      <c r="I5" s="352"/>
      <c r="J5" s="352"/>
      <c r="K5" s="352"/>
      <c r="L5" s="352"/>
    </row>
    <row r="6" spans="1:15" x14ac:dyDescent="0.25">
      <c r="A6" s="13">
        <v>1</v>
      </c>
      <c r="B6" s="13"/>
      <c r="C6" s="3"/>
      <c r="D6" s="13"/>
      <c r="E6" s="13"/>
      <c r="F6" s="13"/>
      <c r="G6" s="13"/>
      <c r="H6" s="13"/>
      <c r="I6" s="13"/>
      <c r="J6" s="13"/>
      <c r="K6" s="13"/>
      <c r="L6" s="13"/>
    </row>
    <row r="7" spans="1:15" x14ac:dyDescent="0.25">
      <c r="A7" s="13">
        <f>+A6+1</f>
        <v>2</v>
      </c>
      <c r="B7" s="13"/>
      <c r="C7" s="3"/>
      <c r="D7" s="13"/>
      <c r="E7" s="13"/>
      <c r="F7" s="13"/>
      <c r="G7" s="13"/>
      <c r="H7" s="13"/>
      <c r="I7" s="13"/>
      <c r="J7" s="13"/>
      <c r="K7" s="13"/>
      <c r="L7" s="13"/>
    </row>
    <row r="8" spans="1:15" x14ac:dyDescent="0.25">
      <c r="A8" s="13">
        <f>+A7+1</f>
        <v>3</v>
      </c>
      <c r="B8" s="13"/>
      <c r="C8" s="3"/>
      <c r="D8" s="13"/>
      <c r="E8" s="13"/>
      <c r="F8" s="13"/>
      <c r="G8" s="13"/>
      <c r="H8" s="13"/>
      <c r="I8" s="13"/>
      <c r="J8" s="13"/>
      <c r="K8" s="13"/>
      <c r="L8" s="13"/>
    </row>
    <row r="9" spans="1:15" x14ac:dyDescent="0.25">
      <c r="A9" s="13">
        <f>+A8+1</f>
        <v>4</v>
      </c>
      <c r="B9" s="13"/>
      <c r="C9" s="3"/>
      <c r="D9" s="13"/>
      <c r="E9" s="13"/>
      <c r="F9" s="13"/>
      <c r="G9" s="13"/>
      <c r="H9" s="13"/>
      <c r="I9" s="13"/>
      <c r="J9" s="13"/>
      <c r="K9" s="13"/>
      <c r="L9" s="13"/>
    </row>
    <row r="10" spans="1:15" x14ac:dyDescent="0.25">
      <c r="A10" s="13">
        <f>+A9+1</f>
        <v>5</v>
      </c>
      <c r="B10" s="13"/>
      <c r="C10" s="3"/>
      <c r="D10" s="13"/>
      <c r="E10" s="13"/>
      <c r="F10" s="13"/>
      <c r="G10" s="13"/>
      <c r="H10" s="13"/>
      <c r="I10" s="13"/>
      <c r="J10" s="13"/>
      <c r="K10" s="13"/>
      <c r="L10" s="13"/>
    </row>
    <row r="11" spans="1:15" x14ac:dyDescent="0.25">
      <c r="A11" s="13">
        <f>+A10+1</f>
        <v>6</v>
      </c>
      <c r="B11" s="13"/>
      <c r="C11" s="3"/>
      <c r="D11" s="13"/>
      <c r="E11" s="13"/>
      <c r="F11" s="13"/>
      <c r="G11" s="13"/>
      <c r="H11" s="13"/>
      <c r="I11" s="13"/>
      <c r="J11" s="13"/>
      <c r="K11" s="13"/>
      <c r="L11" s="13"/>
    </row>
    <row r="12" spans="1:15" ht="75" customHeight="1" x14ac:dyDescent="0.25">
      <c r="A12" s="318" t="s">
        <v>1880</v>
      </c>
      <c r="B12" s="318"/>
      <c r="C12" s="318"/>
      <c r="D12" s="318"/>
      <c r="E12" s="318"/>
      <c r="F12" s="318"/>
      <c r="G12" s="318"/>
      <c r="H12" s="318"/>
      <c r="I12" s="318"/>
      <c r="J12" s="318"/>
      <c r="K12" s="318"/>
      <c r="L12" s="318"/>
    </row>
    <row r="13" spans="1:15" ht="39.75" customHeight="1" x14ac:dyDescent="0.25">
      <c r="A13" s="319" t="s">
        <v>13</v>
      </c>
      <c r="B13" s="319" t="s">
        <v>14</v>
      </c>
      <c r="C13" s="319" t="s">
        <v>7</v>
      </c>
      <c r="D13" s="319" t="s">
        <v>57</v>
      </c>
      <c r="E13" s="319" t="s">
        <v>11</v>
      </c>
      <c r="F13" s="319" t="s">
        <v>12</v>
      </c>
      <c r="G13" s="342" t="s">
        <v>101</v>
      </c>
      <c r="H13" s="342"/>
      <c r="I13" s="319" t="s">
        <v>8</v>
      </c>
      <c r="J13" s="319" t="s">
        <v>9</v>
      </c>
      <c r="K13" s="319" t="s">
        <v>10</v>
      </c>
      <c r="L13" s="319" t="s">
        <v>113</v>
      </c>
    </row>
    <row r="14" spans="1:15" ht="95.25" customHeight="1" x14ac:dyDescent="0.25">
      <c r="A14" s="320"/>
      <c r="B14" s="320"/>
      <c r="C14" s="320"/>
      <c r="D14" s="320"/>
      <c r="E14" s="320"/>
      <c r="F14" s="320"/>
      <c r="G14" s="183" t="s">
        <v>107</v>
      </c>
      <c r="H14" s="183" t="s">
        <v>110</v>
      </c>
      <c r="I14" s="320"/>
      <c r="J14" s="320"/>
      <c r="K14" s="320"/>
      <c r="L14" s="320"/>
    </row>
    <row r="15" spans="1:15" ht="56.25" x14ac:dyDescent="0.25">
      <c r="A15" s="16">
        <v>1</v>
      </c>
      <c r="B15" s="36" t="s">
        <v>18</v>
      </c>
      <c r="C15" s="16" t="s">
        <v>164</v>
      </c>
      <c r="D15" s="16" t="s">
        <v>165</v>
      </c>
      <c r="E15" s="16" t="s">
        <v>166</v>
      </c>
      <c r="F15" s="101">
        <v>22111008098392</v>
      </c>
      <c r="G15" s="38" t="s">
        <v>167</v>
      </c>
      <c r="H15" s="101">
        <v>307166856</v>
      </c>
      <c r="I15" s="16" t="s">
        <v>168</v>
      </c>
      <c r="J15" s="16">
        <v>1</v>
      </c>
      <c r="K15" s="16">
        <v>5980000</v>
      </c>
      <c r="L15" s="246">
        <f>+J15*K15/1000</f>
        <v>5980</v>
      </c>
    </row>
    <row r="16" spans="1:15" x14ac:dyDescent="0.25">
      <c r="A16" s="16">
        <f>+A15+1</f>
        <v>2</v>
      </c>
      <c r="B16" s="16"/>
      <c r="C16" s="17"/>
      <c r="D16" s="16"/>
      <c r="E16" s="16"/>
      <c r="F16" s="16"/>
      <c r="G16" s="16"/>
      <c r="H16" s="16"/>
      <c r="I16" s="16"/>
      <c r="J16" s="16"/>
      <c r="K16" s="16"/>
      <c r="L16" s="16"/>
    </row>
    <row r="18" spans="1:12" ht="60.75" customHeight="1" x14ac:dyDescent="0.25">
      <c r="A18" s="318" t="s">
        <v>1881</v>
      </c>
      <c r="B18" s="318"/>
      <c r="C18" s="318"/>
      <c r="D18" s="318"/>
      <c r="E18" s="318"/>
      <c r="F18" s="318"/>
      <c r="G18" s="318"/>
      <c r="H18" s="318"/>
      <c r="I18" s="318"/>
      <c r="J18" s="318"/>
      <c r="K18" s="318"/>
      <c r="L18" s="318"/>
    </row>
    <row r="19" spans="1:12" x14ac:dyDescent="0.25">
      <c r="A19" s="34"/>
      <c r="B19" s="35"/>
      <c r="C19" s="34"/>
      <c r="D19" s="35"/>
      <c r="E19" s="35"/>
      <c r="F19" s="35"/>
      <c r="G19" s="35"/>
      <c r="H19" s="35"/>
      <c r="I19" s="35"/>
      <c r="J19" s="35"/>
      <c r="K19" s="35"/>
      <c r="L19" s="42"/>
    </row>
    <row r="20" spans="1:12" ht="54.75" customHeight="1" x14ac:dyDescent="0.25">
      <c r="A20" s="319" t="s">
        <v>13</v>
      </c>
      <c r="B20" s="319" t="s">
        <v>14</v>
      </c>
      <c r="C20" s="319" t="s">
        <v>7</v>
      </c>
      <c r="D20" s="319" t="s">
        <v>57</v>
      </c>
      <c r="E20" s="319" t="s">
        <v>11</v>
      </c>
      <c r="F20" s="319" t="s">
        <v>12</v>
      </c>
      <c r="G20" s="342" t="s">
        <v>101</v>
      </c>
      <c r="H20" s="342"/>
      <c r="I20" s="319" t="s">
        <v>8</v>
      </c>
      <c r="J20" s="319" t="s">
        <v>9</v>
      </c>
      <c r="K20" s="319" t="s">
        <v>10</v>
      </c>
      <c r="L20" s="319" t="s">
        <v>113</v>
      </c>
    </row>
    <row r="21" spans="1:12" ht="90" customHeight="1" x14ac:dyDescent="0.25">
      <c r="A21" s="320"/>
      <c r="B21" s="320"/>
      <c r="C21" s="320"/>
      <c r="D21" s="320"/>
      <c r="E21" s="320"/>
      <c r="F21" s="320"/>
      <c r="G21" s="183" t="s">
        <v>107</v>
      </c>
      <c r="H21" s="183" t="s">
        <v>110</v>
      </c>
      <c r="I21" s="320"/>
      <c r="J21" s="320"/>
      <c r="K21" s="320"/>
      <c r="L21" s="320"/>
    </row>
    <row r="22" spans="1:12" ht="35.25" customHeight="1" x14ac:dyDescent="0.25">
      <c r="A22" s="353" t="s">
        <v>557</v>
      </c>
      <c r="B22" s="354"/>
      <c r="C22" s="354"/>
      <c r="D22" s="354"/>
      <c r="E22" s="354"/>
      <c r="F22" s="354"/>
      <c r="G22" s="354"/>
      <c r="H22" s="354"/>
      <c r="I22" s="354"/>
      <c r="J22" s="354"/>
      <c r="K22" s="354"/>
      <c r="L22" s="355"/>
    </row>
    <row r="23" spans="1:12" ht="56.25" x14ac:dyDescent="0.3">
      <c r="A23" s="16">
        <v>1</v>
      </c>
      <c r="B23" s="36" t="s">
        <v>18</v>
      </c>
      <c r="C23" s="16" t="s">
        <v>206</v>
      </c>
      <c r="D23" s="83" t="s">
        <v>162</v>
      </c>
      <c r="E23" s="83" t="s">
        <v>207</v>
      </c>
      <c r="F23" s="112" t="s">
        <v>208</v>
      </c>
      <c r="G23" s="83" t="s">
        <v>209</v>
      </c>
      <c r="H23" s="109">
        <v>301376361</v>
      </c>
      <c r="I23" s="83" t="s">
        <v>179</v>
      </c>
      <c r="J23" s="83">
        <v>1</v>
      </c>
      <c r="K23" s="110">
        <v>3000000</v>
      </c>
      <c r="L23" s="114">
        <f>J23*K23</f>
        <v>3000000</v>
      </c>
    </row>
    <row r="24" spans="1:12" ht="40.5" customHeight="1" x14ac:dyDescent="0.25">
      <c r="A24" s="353" t="s">
        <v>558</v>
      </c>
      <c r="B24" s="354"/>
      <c r="C24" s="354"/>
      <c r="D24" s="354"/>
      <c r="E24" s="354"/>
      <c r="F24" s="354"/>
      <c r="G24" s="354"/>
      <c r="H24" s="354"/>
      <c r="I24" s="354"/>
      <c r="J24" s="354"/>
      <c r="K24" s="354"/>
      <c r="L24" s="355"/>
    </row>
    <row r="25" spans="1:12" ht="56.25" x14ac:dyDescent="0.3">
      <c r="A25" s="13">
        <v>1</v>
      </c>
      <c r="B25" s="107">
        <v>44598</v>
      </c>
      <c r="C25" s="29" t="s">
        <v>206</v>
      </c>
      <c r="D25" s="166" t="s">
        <v>162</v>
      </c>
      <c r="E25" s="166" t="s">
        <v>207</v>
      </c>
      <c r="F25" s="112" t="s">
        <v>208</v>
      </c>
      <c r="G25" s="29" t="s">
        <v>209</v>
      </c>
      <c r="H25" s="109">
        <v>301376361</v>
      </c>
      <c r="I25" s="166" t="s">
        <v>179</v>
      </c>
      <c r="J25" s="166">
        <v>1</v>
      </c>
      <c r="K25" s="247">
        <v>3000000</v>
      </c>
      <c r="L25" s="247">
        <f>J25*K25</f>
        <v>3000000</v>
      </c>
    </row>
    <row r="26" spans="1:12" ht="56.25" x14ac:dyDescent="0.3">
      <c r="A26" s="13">
        <v>2</v>
      </c>
      <c r="B26" s="107">
        <v>44672</v>
      </c>
      <c r="C26" s="118" t="s">
        <v>543</v>
      </c>
      <c r="D26" s="166" t="s">
        <v>162</v>
      </c>
      <c r="E26" s="166" t="s">
        <v>207</v>
      </c>
      <c r="F26" s="119" t="s">
        <v>544</v>
      </c>
      <c r="G26" s="3" t="s">
        <v>545</v>
      </c>
      <c r="H26" s="103">
        <v>307050431</v>
      </c>
      <c r="I26" s="166" t="s">
        <v>179</v>
      </c>
      <c r="J26" s="166">
        <v>4</v>
      </c>
      <c r="K26" s="247">
        <v>10300550.01</v>
      </c>
      <c r="L26" s="248">
        <f>J26*K26</f>
        <v>41202200.039999999</v>
      </c>
    </row>
    <row r="27" spans="1:12" ht="56.25" x14ac:dyDescent="0.3">
      <c r="A27" s="13">
        <v>3</v>
      </c>
      <c r="B27" s="107">
        <v>44691</v>
      </c>
      <c r="C27" s="29" t="s">
        <v>206</v>
      </c>
      <c r="D27" s="166" t="s">
        <v>162</v>
      </c>
      <c r="E27" s="166" t="s">
        <v>207</v>
      </c>
      <c r="F27" s="119" t="s">
        <v>546</v>
      </c>
      <c r="G27" s="3" t="s">
        <v>547</v>
      </c>
      <c r="H27" s="103" t="s">
        <v>548</v>
      </c>
      <c r="I27" s="166" t="s">
        <v>179</v>
      </c>
      <c r="J27" s="166">
        <v>1</v>
      </c>
      <c r="K27" s="247">
        <v>3140000</v>
      </c>
      <c r="L27" s="248">
        <f>J27*K27</f>
        <v>3140000</v>
      </c>
    </row>
    <row r="28" spans="1:12" ht="56.25" x14ac:dyDescent="0.3">
      <c r="A28" s="13">
        <v>4</v>
      </c>
      <c r="B28" s="107">
        <v>44692</v>
      </c>
      <c r="C28" s="118" t="s">
        <v>549</v>
      </c>
      <c r="D28" s="166" t="s">
        <v>162</v>
      </c>
      <c r="E28" s="166" t="s">
        <v>207</v>
      </c>
      <c r="F28" s="119" t="s">
        <v>550</v>
      </c>
      <c r="G28" s="3" t="s">
        <v>551</v>
      </c>
      <c r="H28" s="103" t="s">
        <v>552</v>
      </c>
      <c r="I28" s="166" t="s">
        <v>179</v>
      </c>
      <c r="J28" s="166">
        <v>1</v>
      </c>
      <c r="K28" s="247">
        <v>5889000</v>
      </c>
      <c r="L28" s="248">
        <f>J28*K28</f>
        <v>5889000</v>
      </c>
    </row>
    <row r="29" spans="1:12" ht="56.25" x14ac:dyDescent="0.3">
      <c r="A29" s="13">
        <v>5</v>
      </c>
      <c r="B29" s="107">
        <v>44698</v>
      </c>
      <c r="C29" s="118" t="s">
        <v>553</v>
      </c>
      <c r="D29" s="166" t="s">
        <v>162</v>
      </c>
      <c r="E29" s="166" t="s">
        <v>207</v>
      </c>
      <c r="F29" s="119" t="s">
        <v>554</v>
      </c>
      <c r="G29" s="3" t="s">
        <v>555</v>
      </c>
      <c r="H29" s="103" t="s">
        <v>556</v>
      </c>
      <c r="I29" s="166" t="s">
        <v>179</v>
      </c>
      <c r="J29" s="166">
        <v>1</v>
      </c>
      <c r="K29" s="247">
        <v>2115500</v>
      </c>
      <c r="L29" s="248">
        <f>J29*K29</f>
        <v>2115500</v>
      </c>
    </row>
    <row r="30" spans="1:12" x14ac:dyDescent="0.25">
      <c r="A30" s="16">
        <v>2</v>
      </c>
      <c r="B30" s="16"/>
      <c r="C30" s="166"/>
      <c r="D30" s="166"/>
      <c r="E30" s="166"/>
      <c r="F30" s="166"/>
      <c r="G30" s="16"/>
      <c r="H30" s="16"/>
      <c r="I30" s="166"/>
      <c r="J30" s="166"/>
      <c r="K30" s="183"/>
      <c r="L30" s="248"/>
    </row>
    <row r="32" spans="1:12" ht="63" customHeight="1" x14ac:dyDescent="0.25">
      <c r="A32" s="318" t="s">
        <v>1882</v>
      </c>
      <c r="B32" s="318"/>
      <c r="C32" s="318"/>
      <c r="D32" s="318"/>
      <c r="E32" s="318"/>
      <c r="F32" s="318"/>
      <c r="G32" s="318"/>
      <c r="H32" s="318"/>
      <c r="I32" s="318"/>
      <c r="J32" s="318"/>
      <c r="K32" s="318"/>
      <c r="L32" s="318"/>
    </row>
    <row r="33" spans="1:12" x14ac:dyDescent="0.25">
      <c r="A33" s="34"/>
      <c r="B33" s="35"/>
      <c r="C33" s="34"/>
      <c r="D33" s="35"/>
      <c r="E33" s="35"/>
      <c r="F33" s="35"/>
      <c r="G33" s="35"/>
      <c r="H33" s="35"/>
      <c r="I33" s="35"/>
      <c r="J33" s="35"/>
      <c r="K33" s="35"/>
      <c r="L33" s="42"/>
    </row>
    <row r="34" spans="1:12" ht="42" customHeight="1" x14ac:dyDescent="0.25">
      <c r="A34" s="319" t="s">
        <v>13</v>
      </c>
      <c r="B34" s="319" t="s">
        <v>14</v>
      </c>
      <c r="C34" s="319" t="s">
        <v>7</v>
      </c>
      <c r="D34" s="319" t="s">
        <v>57</v>
      </c>
      <c r="E34" s="319" t="s">
        <v>11</v>
      </c>
      <c r="F34" s="319" t="s">
        <v>12</v>
      </c>
      <c r="G34" s="342" t="s">
        <v>101</v>
      </c>
      <c r="H34" s="342"/>
      <c r="I34" s="319" t="s">
        <v>8</v>
      </c>
      <c r="J34" s="319" t="s">
        <v>9</v>
      </c>
      <c r="K34" s="319" t="s">
        <v>10</v>
      </c>
      <c r="L34" s="319" t="s">
        <v>113</v>
      </c>
    </row>
    <row r="35" spans="1:12" ht="123" customHeight="1" x14ac:dyDescent="0.25">
      <c r="A35" s="320"/>
      <c r="B35" s="320"/>
      <c r="C35" s="320"/>
      <c r="D35" s="320"/>
      <c r="E35" s="320"/>
      <c r="F35" s="320"/>
      <c r="G35" s="183" t="s">
        <v>107</v>
      </c>
      <c r="H35" s="183" t="s">
        <v>110</v>
      </c>
      <c r="I35" s="320"/>
      <c r="J35" s="320"/>
      <c r="K35" s="320"/>
      <c r="L35" s="320"/>
    </row>
    <row r="36" spans="1:12" ht="56.25" x14ac:dyDescent="0.25">
      <c r="A36" s="16">
        <v>1</v>
      </c>
      <c r="B36" s="16" t="s">
        <v>257</v>
      </c>
      <c r="C36" s="83" t="s">
        <v>258</v>
      </c>
      <c r="D36" s="33" t="s">
        <v>163</v>
      </c>
      <c r="E36" s="83" t="s">
        <v>200</v>
      </c>
      <c r="F36" s="127">
        <v>22111007031323</v>
      </c>
      <c r="G36" s="16" t="s">
        <v>259</v>
      </c>
      <c r="H36" s="16">
        <v>306649208</v>
      </c>
      <c r="I36" s="83" t="s">
        <v>260</v>
      </c>
      <c r="J36" s="83">
        <v>1</v>
      </c>
      <c r="K36" s="170">
        <v>32594000</v>
      </c>
      <c r="L36" s="249">
        <f>+J36*K36/1000</f>
        <v>32594</v>
      </c>
    </row>
    <row r="37" spans="1:12" ht="37.5" x14ac:dyDescent="0.25">
      <c r="A37" s="16">
        <v>2</v>
      </c>
      <c r="B37" s="16" t="s">
        <v>257</v>
      </c>
      <c r="C37" s="83" t="s">
        <v>261</v>
      </c>
      <c r="D37" s="83" t="s">
        <v>163</v>
      </c>
      <c r="E37" s="83" t="s">
        <v>200</v>
      </c>
      <c r="F37" s="127">
        <v>22111007031329</v>
      </c>
      <c r="G37" s="16" t="s">
        <v>259</v>
      </c>
      <c r="H37" s="16">
        <v>306649208</v>
      </c>
      <c r="I37" s="83" t="s">
        <v>179</v>
      </c>
      <c r="J37" s="83">
        <v>2</v>
      </c>
      <c r="K37" s="170">
        <v>2482000</v>
      </c>
      <c r="L37" s="249">
        <f>+J37*K37/1000</f>
        <v>4964</v>
      </c>
    </row>
    <row r="38" spans="1:12" ht="37.5" x14ac:dyDescent="0.25">
      <c r="A38" s="16">
        <v>3</v>
      </c>
      <c r="B38" s="16" t="s">
        <v>262</v>
      </c>
      <c r="C38" s="83" t="s">
        <v>263</v>
      </c>
      <c r="D38" s="83" t="s">
        <v>163</v>
      </c>
      <c r="E38" s="83" t="s">
        <v>200</v>
      </c>
      <c r="F38" s="127">
        <v>22111008143965</v>
      </c>
      <c r="G38" s="16" t="s">
        <v>264</v>
      </c>
      <c r="H38" s="16">
        <v>308786338</v>
      </c>
      <c r="I38" s="83" t="s">
        <v>260</v>
      </c>
      <c r="J38" s="83">
        <v>1</v>
      </c>
      <c r="K38" s="170">
        <v>20999988</v>
      </c>
      <c r="L38" s="249">
        <f>+J38*K38/1000</f>
        <v>20999.988000000001</v>
      </c>
    </row>
    <row r="39" spans="1:12" x14ac:dyDescent="0.25">
      <c r="A39" s="16">
        <f>+A38+1</f>
        <v>4</v>
      </c>
      <c r="B39" s="16"/>
      <c r="C39" s="17"/>
      <c r="D39" s="16"/>
      <c r="E39" s="16"/>
      <c r="F39" s="16"/>
      <c r="G39" s="16"/>
      <c r="H39" s="16"/>
      <c r="I39" s="16"/>
      <c r="J39" s="16"/>
      <c r="K39" s="16"/>
      <c r="L39" s="16"/>
    </row>
    <row r="41" spans="1:12" ht="60" customHeight="1" x14ac:dyDescent="0.25">
      <c r="A41" s="318" t="s">
        <v>1883</v>
      </c>
      <c r="B41" s="318"/>
      <c r="C41" s="318"/>
      <c r="D41" s="318"/>
      <c r="E41" s="318"/>
      <c r="F41" s="318"/>
      <c r="G41" s="318"/>
      <c r="H41" s="318"/>
      <c r="I41" s="318"/>
      <c r="J41" s="318"/>
      <c r="K41" s="318"/>
      <c r="L41" s="318"/>
    </row>
    <row r="42" spans="1:12" x14ac:dyDescent="0.25">
      <c r="A42" s="34"/>
      <c r="B42" s="35"/>
      <c r="C42" s="34"/>
      <c r="D42" s="35"/>
      <c r="E42" s="35"/>
      <c r="F42" s="35"/>
      <c r="G42" s="35"/>
      <c r="H42" s="35"/>
      <c r="I42" s="35"/>
      <c r="J42" s="35"/>
      <c r="K42" s="35"/>
      <c r="L42" s="42"/>
    </row>
    <row r="43" spans="1:12" ht="77.25" customHeight="1" x14ac:dyDescent="0.25">
      <c r="A43" s="319" t="s">
        <v>13</v>
      </c>
      <c r="B43" s="319" t="s">
        <v>14</v>
      </c>
      <c r="C43" s="319" t="s">
        <v>7</v>
      </c>
      <c r="D43" s="319" t="s">
        <v>57</v>
      </c>
      <c r="E43" s="319" t="s">
        <v>11</v>
      </c>
      <c r="F43" s="319" t="s">
        <v>12</v>
      </c>
      <c r="G43" s="342" t="s">
        <v>101</v>
      </c>
      <c r="H43" s="342"/>
      <c r="I43" s="319" t="s">
        <v>8</v>
      </c>
      <c r="J43" s="319" t="s">
        <v>9</v>
      </c>
      <c r="K43" s="319" t="s">
        <v>10</v>
      </c>
      <c r="L43" s="319" t="s">
        <v>113</v>
      </c>
    </row>
    <row r="44" spans="1:12" ht="70.5" customHeight="1" x14ac:dyDescent="0.25">
      <c r="A44" s="320"/>
      <c r="B44" s="320"/>
      <c r="C44" s="320"/>
      <c r="D44" s="320"/>
      <c r="E44" s="320"/>
      <c r="F44" s="320"/>
      <c r="G44" s="183" t="s">
        <v>107</v>
      </c>
      <c r="H44" s="183" t="s">
        <v>110</v>
      </c>
      <c r="I44" s="320"/>
      <c r="J44" s="320"/>
      <c r="K44" s="320"/>
      <c r="L44" s="320"/>
    </row>
    <row r="45" spans="1:12" x14ac:dyDescent="0.25">
      <c r="A45" s="16">
        <v>1</v>
      </c>
      <c r="B45" s="16">
        <v>1</v>
      </c>
      <c r="C45" s="17" t="s">
        <v>319</v>
      </c>
      <c r="D45" s="16" t="s">
        <v>320</v>
      </c>
      <c r="E45" s="16" t="s">
        <v>321</v>
      </c>
      <c r="F45" s="16">
        <v>22110014286308</v>
      </c>
      <c r="G45" s="16" t="s">
        <v>322</v>
      </c>
      <c r="H45" s="16">
        <v>301595121</v>
      </c>
      <c r="I45" s="16" t="s">
        <v>179</v>
      </c>
      <c r="J45" s="16">
        <v>1</v>
      </c>
      <c r="K45" s="16">
        <v>6650000</v>
      </c>
      <c r="L45" s="44">
        <v>6650</v>
      </c>
    </row>
    <row r="46" spans="1:12" x14ac:dyDescent="0.25">
      <c r="A46" s="16">
        <f>+A45+1</f>
        <v>2</v>
      </c>
      <c r="B46" s="16"/>
      <c r="C46" s="17"/>
      <c r="D46" s="16"/>
      <c r="E46" s="16"/>
      <c r="F46" s="16"/>
      <c r="G46" s="16"/>
      <c r="H46" s="16"/>
      <c r="I46" s="16"/>
      <c r="J46" s="16"/>
      <c r="K46" s="16"/>
      <c r="L46" s="16"/>
    </row>
    <row r="48" spans="1:12" ht="69" customHeight="1" x14ac:dyDescent="0.25">
      <c r="A48" s="318" t="s">
        <v>1884</v>
      </c>
      <c r="B48" s="318"/>
      <c r="C48" s="318"/>
      <c r="D48" s="318"/>
      <c r="E48" s="318"/>
      <c r="F48" s="318"/>
      <c r="G48" s="318"/>
      <c r="H48" s="318"/>
      <c r="I48" s="318"/>
      <c r="J48" s="318"/>
      <c r="K48" s="318"/>
      <c r="L48" s="318"/>
    </row>
    <row r="49" spans="1:12" x14ac:dyDescent="0.25">
      <c r="A49" s="34"/>
      <c r="B49" s="35"/>
      <c r="C49" s="34"/>
      <c r="D49" s="35"/>
      <c r="E49" s="35"/>
      <c r="F49" s="35"/>
      <c r="G49" s="35"/>
      <c r="H49" s="35"/>
      <c r="I49" s="35"/>
      <c r="J49" s="35"/>
      <c r="K49" s="35"/>
      <c r="L49" s="42"/>
    </row>
    <row r="50" spans="1:12" ht="44.25" customHeight="1" x14ac:dyDescent="0.25">
      <c r="A50" s="319" t="s">
        <v>13</v>
      </c>
      <c r="B50" s="319" t="s">
        <v>14</v>
      </c>
      <c r="C50" s="319" t="s">
        <v>7</v>
      </c>
      <c r="D50" s="319" t="s">
        <v>57</v>
      </c>
      <c r="E50" s="319" t="s">
        <v>11</v>
      </c>
      <c r="F50" s="319" t="s">
        <v>12</v>
      </c>
      <c r="G50" s="342" t="s">
        <v>101</v>
      </c>
      <c r="H50" s="342"/>
      <c r="I50" s="319" t="s">
        <v>8</v>
      </c>
      <c r="J50" s="319" t="s">
        <v>9</v>
      </c>
      <c r="K50" s="319" t="s">
        <v>10</v>
      </c>
      <c r="L50" s="319" t="s">
        <v>113</v>
      </c>
    </row>
    <row r="51" spans="1:12" ht="96.75" customHeight="1" x14ac:dyDescent="0.25">
      <c r="A51" s="320"/>
      <c r="B51" s="320"/>
      <c r="C51" s="320"/>
      <c r="D51" s="320"/>
      <c r="E51" s="320"/>
      <c r="F51" s="320"/>
      <c r="G51" s="183" t="s">
        <v>107</v>
      </c>
      <c r="H51" s="183" t="s">
        <v>110</v>
      </c>
      <c r="I51" s="320"/>
      <c r="J51" s="320"/>
      <c r="K51" s="320"/>
      <c r="L51" s="320"/>
    </row>
    <row r="52" spans="1:12" ht="37.5" x14ac:dyDescent="0.25">
      <c r="A52" s="16">
        <v>1</v>
      </c>
      <c r="B52" s="16" t="s">
        <v>328</v>
      </c>
      <c r="C52" s="83" t="s">
        <v>329</v>
      </c>
      <c r="D52" s="83" t="s">
        <v>330</v>
      </c>
      <c r="E52" s="83" t="s">
        <v>331</v>
      </c>
      <c r="F52" s="83" t="s">
        <v>332</v>
      </c>
      <c r="G52" s="16" t="s">
        <v>333</v>
      </c>
      <c r="H52" s="16">
        <v>305484859</v>
      </c>
      <c r="I52" s="83" t="s">
        <v>179</v>
      </c>
      <c r="J52" s="83">
        <v>65</v>
      </c>
      <c r="K52" s="170">
        <v>3450000</v>
      </c>
      <c r="L52" s="249">
        <f>+J52*K52/1000</f>
        <v>224250</v>
      </c>
    </row>
    <row r="53" spans="1:12" ht="37.5" x14ac:dyDescent="0.25">
      <c r="A53" s="16">
        <v>2</v>
      </c>
      <c r="B53" s="16" t="s">
        <v>328</v>
      </c>
      <c r="C53" s="83" t="s">
        <v>334</v>
      </c>
      <c r="D53" s="83" t="s">
        <v>330</v>
      </c>
      <c r="E53" s="83" t="s">
        <v>331</v>
      </c>
      <c r="F53" s="83" t="s">
        <v>335</v>
      </c>
      <c r="G53" s="16" t="s">
        <v>336</v>
      </c>
      <c r="H53" s="16">
        <v>305347039</v>
      </c>
      <c r="I53" s="83" t="s">
        <v>179</v>
      </c>
      <c r="J53" s="83">
        <v>2</v>
      </c>
      <c r="K53" s="170">
        <v>37550000</v>
      </c>
      <c r="L53" s="249">
        <f t="shared" ref="L53:L61" si="0">+J53*K53/1000</f>
        <v>75100</v>
      </c>
    </row>
    <row r="54" spans="1:12" ht="112.5" x14ac:dyDescent="0.25">
      <c r="A54" s="16">
        <v>3</v>
      </c>
      <c r="B54" s="16" t="s">
        <v>328</v>
      </c>
      <c r="C54" s="83" t="s">
        <v>337</v>
      </c>
      <c r="D54" s="83" t="s">
        <v>330</v>
      </c>
      <c r="E54" s="83" t="s">
        <v>331</v>
      </c>
      <c r="F54" s="83" t="s">
        <v>338</v>
      </c>
      <c r="G54" s="16" t="s">
        <v>339</v>
      </c>
      <c r="H54" s="16">
        <v>488588041</v>
      </c>
      <c r="I54" s="83" t="s">
        <v>179</v>
      </c>
      <c r="J54" s="83">
        <v>3</v>
      </c>
      <c r="K54" s="170">
        <v>1500000</v>
      </c>
      <c r="L54" s="249">
        <f t="shared" si="0"/>
        <v>4500</v>
      </c>
    </row>
    <row r="55" spans="1:12" ht="37.5" x14ac:dyDescent="0.25">
      <c r="A55" s="16">
        <v>4</v>
      </c>
      <c r="B55" s="16" t="s">
        <v>328</v>
      </c>
      <c r="C55" s="83" t="s">
        <v>340</v>
      </c>
      <c r="D55" s="83" t="s">
        <v>163</v>
      </c>
      <c r="E55" s="83" t="s">
        <v>331</v>
      </c>
      <c r="F55" s="83" t="s">
        <v>341</v>
      </c>
      <c r="G55" s="16" t="s">
        <v>342</v>
      </c>
      <c r="H55" s="16">
        <v>539505363</v>
      </c>
      <c r="I55" s="83" t="s">
        <v>179</v>
      </c>
      <c r="J55" s="83">
        <v>3</v>
      </c>
      <c r="K55" s="170">
        <v>911950</v>
      </c>
      <c r="L55" s="249">
        <f t="shared" si="0"/>
        <v>2735.85</v>
      </c>
    </row>
    <row r="56" spans="1:12" ht="37.5" x14ac:dyDescent="0.25">
      <c r="A56" s="16">
        <v>5</v>
      </c>
      <c r="B56" s="16" t="s">
        <v>328</v>
      </c>
      <c r="C56" s="83" t="s">
        <v>340</v>
      </c>
      <c r="D56" s="83" t="s">
        <v>330</v>
      </c>
      <c r="E56" s="83" t="s">
        <v>331</v>
      </c>
      <c r="F56" s="83" t="s">
        <v>343</v>
      </c>
      <c r="G56" s="16" t="s">
        <v>342</v>
      </c>
      <c r="H56" s="16">
        <v>539505363</v>
      </c>
      <c r="I56" s="83" t="s">
        <v>179</v>
      </c>
      <c r="J56" s="83">
        <v>5</v>
      </c>
      <c r="K56" s="170">
        <v>890000</v>
      </c>
      <c r="L56" s="249">
        <f t="shared" si="0"/>
        <v>4450</v>
      </c>
    </row>
    <row r="57" spans="1:12" ht="56.25" x14ac:dyDescent="0.25">
      <c r="A57" s="16">
        <v>6</v>
      </c>
      <c r="B57" s="16" t="s">
        <v>328</v>
      </c>
      <c r="C57" s="83" t="s">
        <v>344</v>
      </c>
      <c r="D57" s="83" t="s">
        <v>163</v>
      </c>
      <c r="E57" s="83" t="s">
        <v>331</v>
      </c>
      <c r="F57" s="83" t="s">
        <v>345</v>
      </c>
      <c r="G57" s="16" t="s">
        <v>346</v>
      </c>
      <c r="H57" s="16">
        <v>306972582</v>
      </c>
      <c r="I57" s="83" t="s">
        <v>347</v>
      </c>
      <c r="J57" s="83">
        <v>2</v>
      </c>
      <c r="K57" s="170">
        <v>2200000</v>
      </c>
      <c r="L57" s="249">
        <f t="shared" si="0"/>
        <v>4400</v>
      </c>
    </row>
    <row r="58" spans="1:12" ht="56.25" x14ac:dyDescent="0.25">
      <c r="A58" s="16">
        <v>7</v>
      </c>
      <c r="B58" s="16" t="s">
        <v>328</v>
      </c>
      <c r="C58" s="83" t="s">
        <v>344</v>
      </c>
      <c r="D58" s="83" t="s">
        <v>163</v>
      </c>
      <c r="E58" s="83" t="s">
        <v>331</v>
      </c>
      <c r="F58" s="83" t="s">
        <v>348</v>
      </c>
      <c r="G58" s="16" t="s">
        <v>346</v>
      </c>
      <c r="H58" s="16">
        <v>306972582</v>
      </c>
      <c r="I58" s="83" t="s">
        <v>347</v>
      </c>
      <c r="J58" s="83">
        <v>2</v>
      </c>
      <c r="K58" s="170">
        <v>2200000</v>
      </c>
      <c r="L58" s="249">
        <f t="shared" si="0"/>
        <v>4400</v>
      </c>
    </row>
    <row r="59" spans="1:12" ht="37.5" x14ac:dyDescent="0.25">
      <c r="A59" s="16">
        <v>8</v>
      </c>
      <c r="B59" s="16" t="s">
        <v>328</v>
      </c>
      <c r="C59" s="83" t="s">
        <v>349</v>
      </c>
      <c r="D59" s="83" t="s">
        <v>330</v>
      </c>
      <c r="E59" s="83" t="s">
        <v>331</v>
      </c>
      <c r="F59" s="83" t="s">
        <v>350</v>
      </c>
      <c r="G59" s="16" t="s">
        <v>351</v>
      </c>
      <c r="H59" s="16">
        <v>307927708</v>
      </c>
      <c r="I59" s="83" t="s">
        <v>179</v>
      </c>
      <c r="J59" s="83">
        <v>10</v>
      </c>
      <c r="K59" s="170">
        <v>1985000</v>
      </c>
      <c r="L59" s="249">
        <f t="shared" si="0"/>
        <v>19850</v>
      </c>
    </row>
    <row r="60" spans="1:12" ht="37.5" x14ac:dyDescent="0.25">
      <c r="A60" s="16">
        <v>9</v>
      </c>
      <c r="B60" s="16" t="s">
        <v>328</v>
      </c>
      <c r="C60" s="83" t="s">
        <v>349</v>
      </c>
      <c r="D60" s="83" t="s">
        <v>330</v>
      </c>
      <c r="E60" s="83" t="s">
        <v>331</v>
      </c>
      <c r="F60" s="83" t="s">
        <v>352</v>
      </c>
      <c r="G60" s="16" t="s">
        <v>353</v>
      </c>
      <c r="H60" s="16">
        <v>303882404</v>
      </c>
      <c r="I60" s="83" t="s">
        <v>179</v>
      </c>
      <c r="J60" s="83">
        <v>6</v>
      </c>
      <c r="K60" s="170">
        <v>1360000</v>
      </c>
      <c r="L60" s="249">
        <f t="shared" si="0"/>
        <v>8160</v>
      </c>
    </row>
    <row r="61" spans="1:12" ht="37.5" x14ac:dyDescent="0.25">
      <c r="A61" s="16">
        <v>10</v>
      </c>
      <c r="B61" s="16" t="s">
        <v>328</v>
      </c>
      <c r="C61" s="83" t="s">
        <v>354</v>
      </c>
      <c r="D61" s="83" t="s">
        <v>330</v>
      </c>
      <c r="E61" s="83" t="s">
        <v>331</v>
      </c>
      <c r="F61" s="83" t="s">
        <v>355</v>
      </c>
      <c r="G61" s="16" t="s">
        <v>356</v>
      </c>
      <c r="H61" s="16">
        <v>308598967</v>
      </c>
      <c r="I61" s="83" t="s">
        <v>179</v>
      </c>
      <c r="J61" s="83">
        <v>5</v>
      </c>
      <c r="K61" s="170">
        <v>3200000</v>
      </c>
      <c r="L61" s="249">
        <f t="shared" si="0"/>
        <v>16000</v>
      </c>
    </row>
    <row r="63" spans="1:12" ht="57" customHeight="1" x14ac:dyDescent="0.25">
      <c r="A63" s="318" t="s">
        <v>1885</v>
      </c>
      <c r="B63" s="318"/>
      <c r="C63" s="318"/>
      <c r="D63" s="318"/>
      <c r="E63" s="318"/>
      <c r="F63" s="318"/>
      <c r="G63" s="318"/>
      <c r="H63" s="318"/>
      <c r="I63" s="318"/>
      <c r="J63" s="318"/>
      <c r="K63" s="318"/>
      <c r="L63" s="318"/>
    </row>
    <row r="64" spans="1:12" x14ac:dyDescent="0.25">
      <c r="A64" s="34"/>
      <c r="B64" s="35"/>
      <c r="C64" s="34"/>
      <c r="D64" s="35"/>
      <c r="E64" s="35"/>
      <c r="F64" s="35"/>
      <c r="G64" s="35"/>
      <c r="H64" s="35"/>
      <c r="I64" s="35"/>
      <c r="J64" s="35"/>
      <c r="K64" s="35"/>
      <c r="L64" s="42"/>
    </row>
    <row r="65" spans="1:12" ht="39" customHeight="1" x14ac:dyDescent="0.25">
      <c r="A65" s="319" t="s">
        <v>13</v>
      </c>
      <c r="B65" s="319" t="s">
        <v>14</v>
      </c>
      <c r="C65" s="319" t="s">
        <v>7</v>
      </c>
      <c r="D65" s="319" t="s">
        <v>57</v>
      </c>
      <c r="E65" s="319" t="s">
        <v>11</v>
      </c>
      <c r="F65" s="319" t="s">
        <v>12</v>
      </c>
      <c r="G65" s="342" t="s">
        <v>101</v>
      </c>
      <c r="H65" s="342"/>
      <c r="I65" s="319" t="s">
        <v>8</v>
      </c>
      <c r="J65" s="319" t="s">
        <v>9</v>
      </c>
      <c r="K65" s="319" t="s">
        <v>10</v>
      </c>
      <c r="L65" s="319" t="s">
        <v>113</v>
      </c>
    </row>
    <row r="66" spans="1:12" ht="113.25" customHeight="1" x14ac:dyDescent="0.25">
      <c r="A66" s="320"/>
      <c r="B66" s="320"/>
      <c r="C66" s="320"/>
      <c r="D66" s="320"/>
      <c r="E66" s="320"/>
      <c r="F66" s="320"/>
      <c r="G66" s="183" t="s">
        <v>107</v>
      </c>
      <c r="H66" s="183" t="s">
        <v>110</v>
      </c>
      <c r="I66" s="320"/>
      <c r="J66" s="320"/>
      <c r="K66" s="320"/>
      <c r="L66" s="320"/>
    </row>
    <row r="67" spans="1:12" ht="37.5" x14ac:dyDescent="0.25">
      <c r="A67" s="345">
        <v>1</v>
      </c>
      <c r="B67" s="310" t="s">
        <v>328</v>
      </c>
      <c r="C67" s="46" t="s">
        <v>378</v>
      </c>
      <c r="D67" s="310" t="s">
        <v>165</v>
      </c>
      <c r="E67" s="310" t="s">
        <v>166</v>
      </c>
      <c r="F67" s="347">
        <v>22110014176835</v>
      </c>
      <c r="G67" s="349" t="s">
        <v>379</v>
      </c>
      <c r="H67" s="343">
        <v>306605214</v>
      </c>
      <c r="I67" s="33" t="s">
        <v>179</v>
      </c>
      <c r="J67" s="33">
        <v>1</v>
      </c>
      <c r="K67" s="47">
        <v>3270000</v>
      </c>
      <c r="L67" s="340">
        <v>5508000</v>
      </c>
    </row>
    <row r="68" spans="1:12" x14ac:dyDescent="0.25">
      <c r="A68" s="346"/>
      <c r="B68" s="312"/>
      <c r="C68" s="46" t="s">
        <v>380</v>
      </c>
      <c r="D68" s="312"/>
      <c r="E68" s="312"/>
      <c r="F68" s="348"/>
      <c r="G68" s="350"/>
      <c r="H68" s="344"/>
      <c r="I68" s="33" t="s">
        <v>179</v>
      </c>
      <c r="J68" s="33">
        <v>1</v>
      </c>
      <c r="K68" s="47">
        <v>2238000</v>
      </c>
      <c r="L68" s="341"/>
    </row>
    <row r="69" spans="1:12" ht="75" x14ac:dyDescent="0.25">
      <c r="A69" s="48">
        <v>2</v>
      </c>
      <c r="B69" s="16" t="s">
        <v>328</v>
      </c>
      <c r="C69" s="46" t="s">
        <v>381</v>
      </c>
      <c r="D69" s="33" t="s">
        <v>165</v>
      </c>
      <c r="E69" s="33" t="s">
        <v>166</v>
      </c>
      <c r="F69" s="49">
        <v>22111008082118</v>
      </c>
      <c r="G69" s="50" t="s">
        <v>382</v>
      </c>
      <c r="H69" s="51">
        <v>304551127</v>
      </c>
      <c r="I69" s="33" t="s">
        <v>179</v>
      </c>
      <c r="J69" s="33">
        <v>10</v>
      </c>
      <c r="K69" s="47">
        <v>84985</v>
      </c>
      <c r="L69" s="52">
        <v>849850</v>
      </c>
    </row>
  </sheetData>
  <autoFilter ref="A4:Y11">
    <filterColumn colId="7" showButton="0"/>
  </autoFilter>
  <mergeCells count="95">
    <mergeCell ref="A22:L22"/>
    <mergeCell ref="A24:L24"/>
    <mergeCell ref="A2:L2"/>
    <mergeCell ref="I1:L1"/>
    <mergeCell ref="A4:A5"/>
    <mergeCell ref="B4:B5"/>
    <mergeCell ref="C4:C5"/>
    <mergeCell ref="D4:D5"/>
    <mergeCell ref="K4:K5"/>
    <mergeCell ref="G4:H4"/>
    <mergeCell ref="E4:E5"/>
    <mergeCell ref="F4:F5"/>
    <mergeCell ref="L4:L5"/>
    <mergeCell ref="I4:I5"/>
    <mergeCell ref="J4:J5"/>
    <mergeCell ref="A12:L12"/>
    <mergeCell ref="A13:A14"/>
    <mergeCell ref="B13:B14"/>
    <mergeCell ref="C13:C14"/>
    <mergeCell ref="D13:D14"/>
    <mergeCell ref="E13:E14"/>
    <mergeCell ref="F13:F14"/>
    <mergeCell ref="G13:H13"/>
    <mergeCell ref="I13:I14"/>
    <mergeCell ref="J13:J14"/>
    <mergeCell ref="K13:K14"/>
    <mergeCell ref="L13:L14"/>
    <mergeCell ref="K20:K21"/>
    <mergeCell ref="L20:L21"/>
    <mergeCell ref="A18:L18"/>
    <mergeCell ref="A20:A21"/>
    <mergeCell ref="B20:B21"/>
    <mergeCell ref="A32:L32"/>
    <mergeCell ref="A34:A35"/>
    <mergeCell ref="B34:B35"/>
    <mergeCell ref="C34:C35"/>
    <mergeCell ref="D34:D35"/>
    <mergeCell ref="E34:E35"/>
    <mergeCell ref="F34:F35"/>
    <mergeCell ref="G34:H34"/>
    <mergeCell ref="C20:C21"/>
    <mergeCell ref="D20:D21"/>
    <mergeCell ref="E20:E21"/>
    <mergeCell ref="F20:F21"/>
    <mergeCell ref="G20:H20"/>
    <mergeCell ref="I20:I21"/>
    <mergeCell ref="J20:J21"/>
    <mergeCell ref="I34:I35"/>
    <mergeCell ref="J34:J35"/>
    <mergeCell ref="K34:K35"/>
    <mergeCell ref="L34:L35"/>
    <mergeCell ref="K43:K44"/>
    <mergeCell ref="L43:L44"/>
    <mergeCell ref="A41:L41"/>
    <mergeCell ref="A43:A44"/>
    <mergeCell ref="B43:B44"/>
    <mergeCell ref="C43:C44"/>
    <mergeCell ref="D43:D44"/>
    <mergeCell ref="E43:E44"/>
    <mergeCell ref="F43:F44"/>
    <mergeCell ref="G43:H43"/>
    <mergeCell ref="I43:I44"/>
    <mergeCell ref="J43:J44"/>
    <mergeCell ref="A48:L48"/>
    <mergeCell ref="A50:A51"/>
    <mergeCell ref="B50:B51"/>
    <mergeCell ref="C50:C51"/>
    <mergeCell ref="D50:D51"/>
    <mergeCell ref="E50:E51"/>
    <mergeCell ref="F50:F51"/>
    <mergeCell ref="G50:H50"/>
    <mergeCell ref="I50:I51"/>
    <mergeCell ref="J50:J51"/>
    <mergeCell ref="K50:K51"/>
    <mergeCell ref="L50:L51"/>
    <mergeCell ref="A63:L63"/>
    <mergeCell ref="A65:A66"/>
    <mergeCell ref="B65:B66"/>
    <mergeCell ref="C65:C66"/>
    <mergeCell ref="D65:D66"/>
    <mergeCell ref="E65:E66"/>
    <mergeCell ref="F65:F66"/>
    <mergeCell ref="A67:A68"/>
    <mergeCell ref="B67:B68"/>
    <mergeCell ref="D67:D68"/>
    <mergeCell ref="E67:E68"/>
    <mergeCell ref="F67:F68"/>
    <mergeCell ref="G67:G68"/>
    <mergeCell ref="L67:L68"/>
    <mergeCell ref="I65:I66"/>
    <mergeCell ref="J65:J66"/>
    <mergeCell ref="K65:K66"/>
    <mergeCell ref="L65:L66"/>
    <mergeCell ref="G65:H65"/>
    <mergeCell ref="H67:H68"/>
  </mergeCells>
  <printOptions horizontalCentered="1"/>
  <pageMargins left="0.19685039370078741" right="0.19685039370078741" top="0.19685039370078741" bottom="0.19685039370078741" header="0" footer="0"/>
  <pageSetup paperSize="9" scale="5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X892"/>
  <sheetViews>
    <sheetView topLeftCell="A82" zoomScale="70" zoomScaleNormal="70" zoomScaleSheetLayoutView="70" workbookViewId="0">
      <selection activeCell="G57" sqref="G57"/>
    </sheetView>
  </sheetViews>
  <sheetFormatPr defaultRowHeight="39.75" customHeight="1" x14ac:dyDescent="0.25"/>
  <cols>
    <col min="1" max="1" width="8.140625" style="9" customWidth="1"/>
    <col min="2" max="2" width="14.28515625" style="11" customWidth="1"/>
    <col min="3" max="3" width="41.85546875" style="9" customWidth="1"/>
    <col min="4" max="4" width="22" style="11" customWidth="1"/>
    <col min="5" max="5" width="41.85546875" style="11" customWidth="1"/>
    <col min="6" max="6" width="35" style="11" customWidth="1"/>
    <col min="7" max="7" width="37.140625" style="9" customWidth="1"/>
    <col min="8" max="8" width="23.42578125" style="11" customWidth="1"/>
    <col min="9" max="12" width="29"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7" ht="93" customHeight="1" x14ac:dyDescent="0.25">
      <c r="I1" s="305" t="s">
        <v>146</v>
      </c>
      <c r="J1" s="305"/>
      <c r="K1" s="305"/>
      <c r="L1" s="305"/>
    </row>
    <row r="2" spans="1:17" ht="39.75" customHeight="1" x14ac:dyDescent="0.3">
      <c r="K2" s="307"/>
      <c r="L2" s="307"/>
    </row>
    <row r="3" spans="1:17" ht="92.25" customHeight="1" x14ac:dyDescent="0.25">
      <c r="A3" s="356" t="s">
        <v>1858</v>
      </c>
      <c r="B3" s="356"/>
      <c r="C3" s="356"/>
      <c r="D3" s="356"/>
      <c r="E3" s="356"/>
      <c r="F3" s="356"/>
      <c r="G3" s="356"/>
      <c r="H3" s="356"/>
      <c r="I3" s="356"/>
      <c r="J3" s="356"/>
      <c r="K3" s="356"/>
      <c r="L3" s="356"/>
      <c r="M3" s="100"/>
      <c r="N3" s="100"/>
      <c r="O3" s="100"/>
      <c r="P3" s="100"/>
    </row>
    <row r="5" spans="1:17" ht="39.75" customHeight="1" x14ac:dyDescent="0.25">
      <c r="A5" s="351" t="s">
        <v>13</v>
      </c>
      <c r="B5" s="351" t="s">
        <v>14</v>
      </c>
      <c r="C5" s="351" t="s">
        <v>7</v>
      </c>
      <c r="D5" s="351" t="s">
        <v>57</v>
      </c>
      <c r="E5" s="351" t="s">
        <v>11</v>
      </c>
      <c r="F5" s="351" t="s">
        <v>12</v>
      </c>
      <c r="G5" s="454" t="s">
        <v>101</v>
      </c>
      <c r="H5" s="454"/>
      <c r="I5" s="351" t="s">
        <v>8</v>
      </c>
      <c r="J5" s="351" t="s">
        <v>9</v>
      </c>
      <c r="K5" s="351" t="s">
        <v>1892</v>
      </c>
      <c r="L5" s="351" t="s">
        <v>114</v>
      </c>
      <c r="Q5" s="12"/>
    </row>
    <row r="6" spans="1:17" ht="39.75" customHeight="1" x14ac:dyDescent="0.25">
      <c r="A6" s="352"/>
      <c r="B6" s="352"/>
      <c r="C6" s="352"/>
      <c r="D6" s="352"/>
      <c r="E6" s="352"/>
      <c r="F6" s="352"/>
      <c r="G6" s="163" t="s">
        <v>107</v>
      </c>
      <c r="H6" s="163" t="s">
        <v>110</v>
      </c>
      <c r="I6" s="352"/>
      <c r="J6" s="352"/>
      <c r="K6" s="352"/>
      <c r="L6" s="352"/>
    </row>
    <row r="7" spans="1:17" ht="60" customHeight="1" x14ac:dyDescent="0.25">
      <c r="A7" s="13">
        <v>1</v>
      </c>
      <c r="B7" s="273">
        <v>44197</v>
      </c>
      <c r="C7" s="3" t="s">
        <v>367</v>
      </c>
      <c r="D7" s="13" t="s">
        <v>163</v>
      </c>
      <c r="E7" s="13" t="s">
        <v>368</v>
      </c>
      <c r="F7" s="103" t="s">
        <v>369</v>
      </c>
      <c r="G7" s="3" t="s">
        <v>370</v>
      </c>
      <c r="H7" s="176">
        <v>305896504</v>
      </c>
      <c r="I7" s="13" t="s">
        <v>371</v>
      </c>
      <c r="J7" s="13">
        <v>200</v>
      </c>
      <c r="K7" s="13">
        <v>16100</v>
      </c>
      <c r="L7" s="13">
        <f>(K7*J7)/1000</f>
        <v>3220</v>
      </c>
    </row>
    <row r="8" spans="1:17" ht="60" customHeight="1" x14ac:dyDescent="0.25">
      <c r="A8" s="13">
        <v>2</v>
      </c>
      <c r="B8" s="273">
        <v>44228</v>
      </c>
      <c r="C8" s="3" t="s">
        <v>265</v>
      </c>
      <c r="D8" s="13" t="s">
        <v>163</v>
      </c>
      <c r="E8" s="13" t="s">
        <v>368</v>
      </c>
      <c r="F8" s="103" t="s">
        <v>372</v>
      </c>
      <c r="G8" s="3" t="s">
        <v>373</v>
      </c>
      <c r="H8" s="176">
        <v>206782767</v>
      </c>
      <c r="I8" s="13" t="s">
        <v>220</v>
      </c>
      <c r="J8" s="13">
        <v>125</v>
      </c>
      <c r="K8" s="13">
        <v>37800</v>
      </c>
      <c r="L8" s="13">
        <f>(K8*J8)/1000</f>
        <v>4725</v>
      </c>
    </row>
    <row r="9" spans="1:17" ht="60" customHeight="1" x14ac:dyDescent="0.25">
      <c r="A9" s="13">
        <v>3</v>
      </c>
      <c r="B9" s="273">
        <v>44660</v>
      </c>
      <c r="C9" s="3" t="s">
        <v>1893</v>
      </c>
      <c r="D9" s="13" t="s">
        <v>163</v>
      </c>
      <c r="E9" s="13" t="s">
        <v>368</v>
      </c>
      <c r="F9" s="103" t="s">
        <v>1894</v>
      </c>
      <c r="G9" s="3" t="s">
        <v>1895</v>
      </c>
      <c r="H9" s="176">
        <v>306778736</v>
      </c>
      <c r="I9" s="13" t="s">
        <v>179</v>
      </c>
      <c r="J9" s="13">
        <v>5000</v>
      </c>
      <c r="K9" s="13">
        <v>1200</v>
      </c>
      <c r="L9" s="13">
        <f>(K9*J9)/1000</f>
        <v>6000</v>
      </c>
    </row>
    <row r="10" spans="1:17" ht="60" customHeight="1" x14ac:dyDescent="0.25">
      <c r="A10" s="13">
        <v>4</v>
      </c>
      <c r="B10" s="273">
        <v>44660</v>
      </c>
      <c r="C10" s="3" t="s">
        <v>1896</v>
      </c>
      <c r="D10" s="13" t="s">
        <v>163</v>
      </c>
      <c r="E10" s="13" t="s">
        <v>368</v>
      </c>
      <c r="F10" s="103" t="s">
        <v>1897</v>
      </c>
      <c r="G10" s="3" t="s">
        <v>1895</v>
      </c>
      <c r="H10" s="176">
        <v>306778736</v>
      </c>
      <c r="I10" s="13" t="s">
        <v>179</v>
      </c>
      <c r="J10" s="13">
        <v>100</v>
      </c>
      <c r="K10" s="13">
        <v>24000</v>
      </c>
      <c r="L10" s="13">
        <f t="shared" ref="L10:L43" si="0">(K10*J10)/1000</f>
        <v>2400</v>
      </c>
    </row>
    <row r="11" spans="1:17" ht="60" customHeight="1" x14ac:dyDescent="0.25">
      <c r="A11" s="13">
        <v>5</v>
      </c>
      <c r="B11" s="273">
        <v>44678</v>
      </c>
      <c r="C11" s="3" t="s">
        <v>1304</v>
      </c>
      <c r="D11" s="13" t="s">
        <v>163</v>
      </c>
      <c r="E11" s="13" t="s">
        <v>368</v>
      </c>
      <c r="F11" s="103" t="s">
        <v>1898</v>
      </c>
      <c r="G11" s="3" t="s">
        <v>894</v>
      </c>
      <c r="H11" s="176">
        <v>306089114</v>
      </c>
      <c r="I11" s="13" t="s">
        <v>179</v>
      </c>
      <c r="J11" s="13">
        <v>500</v>
      </c>
      <c r="K11" s="13">
        <v>1000</v>
      </c>
      <c r="L11" s="13">
        <f t="shared" si="0"/>
        <v>500</v>
      </c>
    </row>
    <row r="12" spans="1:17" ht="60" customHeight="1" x14ac:dyDescent="0.25">
      <c r="A12" s="13">
        <v>6</v>
      </c>
      <c r="B12" s="273">
        <v>44678</v>
      </c>
      <c r="C12" s="3" t="s">
        <v>1302</v>
      </c>
      <c r="D12" s="13" t="s">
        <v>163</v>
      </c>
      <c r="E12" s="13" t="s">
        <v>368</v>
      </c>
      <c r="F12" s="103" t="s">
        <v>1899</v>
      </c>
      <c r="G12" s="3" t="s">
        <v>1900</v>
      </c>
      <c r="H12" s="176">
        <v>306982910</v>
      </c>
      <c r="I12" s="13" t="s">
        <v>179</v>
      </c>
      <c r="J12" s="13">
        <v>500</v>
      </c>
      <c r="K12" s="13">
        <v>544</v>
      </c>
      <c r="L12" s="13">
        <f t="shared" si="0"/>
        <v>272</v>
      </c>
    </row>
    <row r="13" spans="1:17" ht="60" customHeight="1" x14ac:dyDescent="0.25">
      <c r="A13" s="13">
        <v>7</v>
      </c>
      <c r="B13" s="273">
        <v>44678</v>
      </c>
      <c r="C13" s="3" t="s">
        <v>1901</v>
      </c>
      <c r="D13" s="13" t="s">
        <v>163</v>
      </c>
      <c r="E13" s="13" t="s">
        <v>368</v>
      </c>
      <c r="F13" s="103" t="s">
        <v>1902</v>
      </c>
      <c r="G13" s="3" t="s">
        <v>1903</v>
      </c>
      <c r="H13" s="176">
        <v>308831559</v>
      </c>
      <c r="I13" s="13" t="s">
        <v>179</v>
      </c>
      <c r="J13" s="13">
        <v>4</v>
      </c>
      <c r="K13" s="13">
        <v>717000</v>
      </c>
      <c r="L13" s="13">
        <f t="shared" si="0"/>
        <v>2868</v>
      </c>
    </row>
    <row r="14" spans="1:17" ht="60" customHeight="1" x14ac:dyDescent="0.25">
      <c r="A14" s="13">
        <v>8</v>
      </c>
      <c r="B14" s="273">
        <v>44678</v>
      </c>
      <c r="C14" s="3" t="s">
        <v>323</v>
      </c>
      <c r="D14" s="13" t="s">
        <v>163</v>
      </c>
      <c r="E14" s="13" t="s">
        <v>368</v>
      </c>
      <c r="F14" s="103" t="s">
        <v>1904</v>
      </c>
      <c r="G14" s="3" t="s">
        <v>939</v>
      </c>
      <c r="H14" s="176">
        <v>306982910</v>
      </c>
      <c r="I14" s="13" t="s">
        <v>371</v>
      </c>
      <c r="J14" s="13">
        <v>25</v>
      </c>
      <c r="K14" s="13">
        <v>4888</v>
      </c>
      <c r="L14" s="13">
        <f t="shared" si="0"/>
        <v>122.2</v>
      </c>
    </row>
    <row r="15" spans="1:17" ht="60" customHeight="1" x14ac:dyDescent="0.25">
      <c r="A15" s="13">
        <v>9</v>
      </c>
      <c r="B15" s="273">
        <v>44678</v>
      </c>
      <c r="C15" s="3" t="s">
        <v>498</v>
      </c>
      <c r="D15" s="13" t="s">
        <v>163</v>
      </c>
      <c r="E15" s="13" t="s">
        <v>368</v>
      </c>
      <c r="F15" s="103" t="s">
        <v>1905</v>
      </c>
      <c r="G15" s="3" t="s">
        <v>894</v>
      </c>
      <c r="H15" s="176">
        <v>306089114</v>
      </c>
      <c r="I15" s="13" t="s">
        <v>371</v>
      </c>
      <c r="J15" s="13">
        <v>50</v>
      </c>
      <c r="K15" s="13">
        <v>3900</v>
      </c>
      <c r="L15" s="13">
        <f t="shared" si="0"/>
        <v>195</v>
      </c>
    </row>
    <row r="16" spans="1:17" ht="60" customHeight="1" x14ac:dyDescent="0.25">
      <c r="A16" s="13">
        <v>10</v>
      </c>
      <c r="B16" s="273">
        <v>44678</v>
      </c>
      <c r="C16" s="3" t="s">
        <v>474</v>
      </c>
      <c r="D16" s="13" t="s">
        <v>163</v>
      </c>
      <c r="E16" s="13" t="s">
        <v>368</v>
      </c>
      <c r="F16" s="103" t="s">
        <v>1906</v>
      </c>
      <c r="G16" s="3" t="s">
        <v>894</v>
      </c>
      <c r="H16" s="176">
        <v>306089114</v>
      </c>
      <c r="I16" s="13" t="s">
        <v>179</v>
      </c>
      <c r="J16" s="13">
        <v>20</v>
      </c>
      <c r="K16" s="13">
        <v>28000</v>
      </c>
      <c r="L16" s="13">
        <f t="shared" si="0"/>
        <v>560</v>
      </c>
    </row>
    <row r="17" spans="1:12" ht="60" customHeight="1" x14ac:dyDescent="0.25">
      <c r="A17" s="13">
        <v>11</v>
      </c>
      <c r="B17" s="273">
        <v>44678</v>
      </c>
      <c r="C17" s="3" t="s">
        <v>1907</v>
      </c>
      <c r="D17" s="13" t="s">
        <v>163</v>
      </c>
      <c r="E17" s="13" t="s">
        <v>368</v>
      </c>
      <c r="F17" s="103" t="s">
        <v>1908</v>
      </c>
      <c r="G17" s="3" t="s">
        <v>1909</v>
      </c>
      <c r="H17" s="176">
        <v>303390828</v>
      </c>
      <c r="I17" s="13" t="s">
        <v>179</v>
      </c>
      <c r="J17" s="13">
        <v>5</v>
      </c>
      <c r="K17" s="13">
        <v>95000</v>
      </c>
      <c r="L17" s="13">
        <f t="shared" si="0"/>
        <v>475</v>
      </c>
    </row>
    <row r="18" spans="1:12" ht="60" customHeight="1" x14ac:dyDescent="0.25">
      <c r="A18" s="13">
        <v>12</v>
      </c>
      <c r="B18" s="273">
        <v>44678</v>
      </c>
      <c r="C18" s="3" t="s">
        <v>1569</v>
      </c>
      <c r="D18" s="13" t="s">
        <v>163</v>
      </c>
      <c r="E18" s="13" t="s">
        <v>368</v>
      </c>
      <c r="F18" s="103" t="s">
        <v>1910</v>
      </c>
      <c r="G18" s="3" t="s">
        <v>894</v>
      </c>
      <c r="H18" s="176">
        <v>306089114</v>
      </c>
      <c r="I18" s="13" t="s">
        <v>179</v>
      </c>
      <c r="J18" s="13">
        <v>20</v>
      </c>
      <c r="K18" s="13">
        <v>98000</v>
      </c>
      <c r="L18" s="13">
        <f t="shared" si="0"/>
        <v>1960</v>
      </c>
    </row>
    <row r="19" spans="1:12" ht="60" customHeight="1" x14ac:dyDescent="0.25">
      <c r="A19" s="13">
        <v>13</v>
      </c>
      <c r="B19" s="273">
        <v>44678</v>
      </c>
      <c r="C19" s="3" t="s">
        <v>1911</v>
      </c>
      <c r="D19" s="13" t="s">
        <v>163</v>
      </c>
      <c r="E19" s="13" t="s">
        <v>368</v>
      </c>
      <c r="F19" s="103" t="s">
        <v>1912</v>
      </c>
      <c r="G19" s="3" t="s">
        <v>894</v>
      </c>
      <c r="H19" s="176">
        <v>306089114</v>
      </c>
      <c r="I19" s="13" t="s">
        <v>179</v>
      </c>
      <c r="J19" s="13">
        <v>40</v>
      </c>
      <c r="K19" s="13">
        <v>3000</v>
      </c>
      <c r="L19" s="13">
        <f t="shared" si="0"/>
        <v>120</v>
      </c>
    </row>
    <row r="20" spans="1:12" ht="60" customHeight="1" x14ac:dyDescent="0.25">
      <c r="A20" s="13">
        <v>14</v>
      </c>
      <c r="B20" s="273">
        <v>44678</v>
      </c>
      <c r="C20" s="3" t="s">
        <v>242</v>
      </c>
      <c r="D20" s="13" t="s">
        <v>163</v>
      </c>
      <c r="E20" s="13" t="s">
        <v>368</v>
      </c>
      <c r="F20" s="103" t="s">
        <v>1913</v>
      </c>
      <c r="G20" s="3" t="s">
        <v>894</v>
      </c>
      <c r="H20" s="176">
        <v>306089114</v>
      </c>
      <c r="I20" s="13" t="s">
        <v>179</v>
      </c>
      <c r="J20" s="13">
        <v>50</v>
      </c>
      <c r="K20" s="13">
        <v>4400</v>
      </c>
      <c r="L20" s="13">
        <f t="shared" si="0"/>
        <v>220</v>
      </c>
    </row>
    <row r="21" spans="1:12" ht="60" customHeight="1" x14ac:dyDescent="0.25">
      <c r="A21" s="13">
        <v>15</v>
      </c>
      <c r="B21" s="273">
        <v>44678</v>
      </c>
      <c r="C21" s="3" t="s">
        <v>1300</v>
      </c>
      <c r="D21" s="13" t="s">
        <v>163</v>
      </c>
      <c r="E21" s="13" t="s">
        <v>368</v>
      </c>
      <c r="F21" s="103" t="s">
        <v>1914</v>
      </c>
      <c r="G21" s="3" t="s">
        <v>894</v>
      </c>
      <c r="H21" s="176">
        <v>306089114</v>
      </c>
      <c r="I21" s="13" t="s">
        <v>179</v>
      </c>
      <c r="J21" s="13">
        <v>20</v>
      </c>
      <c r="K21" s="13">
        <v>30000</v>
      </c>
      <c r="L21" s="13">
        <f t="shared" si="0"/>
        <v>600</v>
      </c>
    </row>
    <row r="22" spans="1:12" ht="60" customHeight="1" x14ac:dyDescent="0.25">
      <c r="A22" s="13">
        <v>16</v>
      </c>
      <c r="B22" s="273">
        <v>44678</v>
      </c>
      <c r="C22" s="3" t="s">
        <v>248</v>
      </c>
      <c r="D22" s="13" t="s">
        <v>163</v>
      </c>
      <c r="E22" s="13" t="s">
        <v>368</v>
      </c>
      <c r="F22" s="103" t="s">
        <v>1915</v>
      </c>
      <c r="G22" s="3" t="s">
        <v>1916</v>
      </c>
      <c r="H22" s="176">
        <v>303188475</v>
      </c>
      <c r="I22" s="13" t="s">
        <v>220</v>
      </c>
      <c r="J22" s="13">
        <v>50</v>
      </c>
      <c r="K22" s="13">
        <v>12800</v>
      </c>
      <c r="L22" s="13">
        <f t="shared" si="0"/>
        <v>640</v>
      </c>
    </row>
    <row r="23" spans="1:12" ht="60" customHeight="1" x14ac:dyDescent="0.25">
      <c r="A23" s="13">
        <v>17</v>
      </c>
      <c r="B23" s="273">
        <v>44678</v>
      </c>
      <c r="C23" s="3" t="s">
        <v>1290</v>
      </c>
      <c r="D23" s="13" t="s">
        <v>163</v>
      </c>
      <c r="E23" s="13" t="s">
        <v>368</v>
      </c>
      <c r="F23" s="103" t="s">
        <v>1917</v>
      </c>
      <c r="G23" s="3" t="s">
        <v>1918</v>
      </c>
      <c r="H23" s="176">
        <v>308740964</v>
      </c>
      <c r="I23" s="13" t="s">
        <v>179</v>
      </c>
      <c r="J23" s="13">
        <v>50</v>
      </c>
      <c r="K23" s="13">
        <v>3879.19</v>
      </c>
      <c r="L23" s="13">
        <f t="shared" si="0"/>
        <v>193.95949999999999</v>
      </c>
    </row>
    <row r="24" spans="1:12" ht="60" customHeight="1" x14ac:dyDescent="0.25">
      <c r="A24" s="13">
        <v>18</v>
      </c>
      <c r="B24" s="273">
        <v>44678</v>
      </c>
      <c r="C24" s="3" t="s">
        <v>1919</v>
      </c>
      <c r="D24" s="13" t="s">
        <v>163</v>
      </c>
      <c r="E24" s="13" t="s">
        <v>368</v>
      </c>
      <c r="F24" s="103" t="s">
        <v>1920</v>
      </c>
      <c r="G24" s="3" t="s">
        <v>894</v>
      </c>
      <c r="H24" s="176">
        <v>306089114</v>
      </c>
      <c r="I24" s="13" t="s">
        <v>179</v>
      </c>
      <c r="J24" s="13">
        <v>50</v>
      </c>
      <c r="K24" s="13">
        <v>7800</v>
      </c>
      <c r="L24" s="13">
        <f t="shared" si="0"/>
        <v>390</v>
      </c>
    </row>
    <row r="25" spans="1:12" ht="60" customHeight="1" x14ac:dyDescent="0.25">
      <c r="A25" s="13">
        <v>19</v>
      </c>
      <c r="B25" s="273">
        <v>44678</v>
      </c>
      <c r="C25" s="3" t="s">
        <v>248</v>
      </c>
      <c r="D25" s="13" t="s">
        <v>163</v>
      </c>
      <c r="E25" s="13" t="s">
        <v>368</v>
      </c>
      <c r="F25" s="103" t="s">
        <v>1921</v>
      </c>
      <c r="G25" s="3" t="s">
        <v>939</v>
      </c>
      <c r="H25" s="176">
        <v>306982910</v>
      </c>
      <c r="I25" s="13" t="s">
        <v>220</v>
      </c>
      <c r="J25" s="13">
        <v>50</v>
      </c>
      <c r="K25" s="13">
        <v>2777</v>
      </c>
      <c r="L25" s="13">
        <f t="shared" si="0"/>
        <v>138.85</v>
      </c>
    </row>
    <row r="26" spans="1:12" ht="60" customHeight="1" x14ac:dyDescent="0.25">
      <c r="A26" s="13">
        <v>20</v>
      </c>
      <c r="B26" s="273">
        <v>44678</v>
      </c>
      <c r="C26" s="3" t="s">
        <v>1922</v>
      </c>
      <c r="D26" s="13" t="s">
        <v>163</v>
      </c>
      <c r="E26" s="13" t="s">
        <v>368</v>
      </c>
      <c r="F26" s="103" t="s">
        <v>1923</v>
      </c>
      <c r="G26" s="3" t="s">
        <v>1924</v>
      </c>
      <c r="H26" s="176">
        <v>309212955</v>
      </c>
      <c r="I26" s="13" t="s">
        <v>179</v>
      </c>
      <c r="J26" s="13">
        <v>100</v>
      </c>
      <c r="K26" s="13">
        <v>22000</v>
      </c>
      <c r="L26" s="13">
        <f t="shared" si="0"/>
        <v>2200</v>
      </c>
    </row>
    <row r="27" spans="1:12" ht="60" customHeight="1" x14ac:dyDescent="0.25">
      <c r="A27" s="13">
        <v>21</v>
      </c>
      <c r="B27" s="273">
        <v>44678</v>
      </c>
      <c r="C27" s="3" t="s">
        <v>595</v>
      </c>
      <c r="D27" s="13" t="s">
        <v>163</v>
      </c>
      <c r="E27" s="13" t="s">
        <v>368</v>
      </c>
      <c r="F27" s="103" t="s">
        <v>1925</v>
      </c>
      <c r="G27" s="3" t="s">
        <v>894</v>
      </c>
      <c r="H27" s="176">
        <v>306089114</v>
      </c>
      <c r="I27" s="13" t="s">
        <v>179</v>
      </c>
      <c r="J27" s="13">
        <v>10</v>
      </c>
      <c r="K27" s="13">
        <v>20000</v>
      </c>
      <c r="L27" s="13">
        <f t="shared" si="0"/>
        <v>200</v>
      </c>
    </row>
    <row r="28" spans="1:12" ht="60" customHeight="1" x14ac:dyDescent="0.25">
      <c r="A28" s="13">
        <v>22</v>
      </c>
      <c r="B28" s="273">
        <v>44678</v>
      </c>
      <c r="C28" s="3" t="s">
        <v>1285</v>
      </c>
      <c r="D28" s="13" t="s">
        <v>163</v>
      </c>
      <c r="E28" s="13" t="s">
        <v>368</v>
      </c>
      <c r="F28" s="103" t="s">
        <v>1926</v>
      </c>
      <c r="G28" s="3" t="s">
        <v>1927</v>
      </c>
      <c r="H28" s="176">
        <v>305857804</v>
      </c>
      <c r="I28" s="13" t="s">
        <v>174</v>
      </c>
      <c r="J28" s="13">
        <v>100</v>
      </c>
      <c r="K28" s="13">
        <v>3998</v>
      </c>
      <c r="L28" s="13">
        <f t="shared" si="0"/>
        <v>399.8</v>
      </c>
    </row>
    <row r="29" spans="1:12" ht="60" customHeight="1" x14ac:dyDescent="0.25">
      <c r="A29" s="13">
        <v>23</v>
      </c>
      <c r="B29" s="273">
        <v>44678</v>
      </c>
      <c r="C29" s="3" t="s">
        <v>287</v>
      </c>
      <c r="D29" s="13" t="s">
        <v>163</v>
      </c>
      <c r="E29" s="13" t="s">
        <v>368</v>
      </c>
      <c r="F29" s="103" t="s">
        <v>1928</v>
      </c>
      <c r="G29" s="3" t="s">
        <v>1929</v>
      </c>
      <c r="H29" s="176">
        <v>308939304</v>
      </c>
      <c r="I29" s="13" t="s">
        <v>179</v>
      </c>
      <c r="J29" s="13">
        <v>70</v>
      </c>
      <c r="K29" s="13">
        <v>7100</v>
      </c>
      <c r="L29" s="13">
        <f t="shared" si="0"/>
        <v>497</v>
      </c>
    </row>
    <row r="30" spans="1:12" ht="60" customHeight="1" x14ac:dyDescent="0.25">
      <c r="A30" s="13">
        <v>24</v>
      </c>
      <c r="B30" s="273">
        <v>44678</v>
      </c>
      <c r="C30" s="3" t="s">
        <v>1930</v>
      </c>
      <c r="D30" s="13" t="s">
        <v>163</v>
      </c>
      <c r="E30" s="13" t="s">
        <v>368</v>
      </c>
      <c r="F30" s="103" t="s">
        <v>1931</v>
      </c>
      <c r="G30" s="3" t="s">
        <v>1932</v>
      </c>
      <c r="H30" s="176">
        <v>305869726</v>
      </c>
      <c r="I30" s="13" t="s">
        <v>179</v>
      </c>
      <c r="J30" s="13">
        <v>28</v>
      </c>
      <c r="K30" s="13">
        <v>13911</v>
      </c>
      <c r="L30" s="13">
        <f t="shared" si="0"/>
        <v>389.50799999999998</v>
      </c>
    </row>
    <row r="31" spans="1:12" ht="60" customHeight="1" x14ac:dyDescent="0.25">
      <c r="A31" s="13">
        <v>25</v>
      </c>
      <c r="B31" s="273">
        <v>44702</v>
      </c>
      <c r="C31" s="3" t="s">
        <v>1933</v>
      </c>
      <c r="D31" s="13" t="s">
        <v>163</v>
      </c>
      <c r="E31" s="13" t="s">
        <v>368</v>
      </c>
      <c r="F31" s="103" t="s">
        <v>1934</v>
      </c>
      <c r="G31" s="3" t="s">
        <v>503</v>
      </c>
      <c r="H31" s="176">
        <v>308193245</v>
      </c>
      <c r="I31" s="13" t="s">
        <v>179</v>
      </c>
      <c r="J31" s="13">
        <v>15</v>
      </c>
      <c r="K31" s="13">
        <v>15000</v>
      </c>
      <c r="L31" s="13">
        <f t="shared" si="0"/>
        <v>225</v>
      </c>
    </row>
    <row r="32" spans="1:12" ht="60" customHeight="1" x14ac:dyDescent="0.25">
      <c r="A32" s="13">
        <v>26</v>
      </c>
      <c r="B32" s="273">
        <v>44702</v>
      </c>
      <c r="C32" s="3" t="s">
        <v>595</v>
      </c>
      <c r="D32" s="13" t="s">
        <v>163</v>
      </c>
      <c r="E32" s="13" t="s">
        <v>368</v>
      </c>
      <c r="F32" s="103" t="s">
        <v>1935</v>
      </c>
      <c r="G32" s="3" t="s">
        <v>1936</v>
      </c>
      <c r="H32" s="103" t="s">
        <v>1937</v>
      </c>
      <c r="I32" s="13" t="s">
        <v>179</v>
      </c>
      <c r="J32" s="13">
        <v>10</v>
      </c>
      <c r="K32" s="13">
        <v>59999</v>
      </c>
      <c r="L32" s="13">
        <f t="shared" si="0"/>
        <v>599.99</v>
      </c>
    </row>
    <row r="33" spans="1:12" ht="60" customHeight="1" x14ac:dyDescent="0.25">
      <c r="A33" s="13">
        <v>27</v>
      </c>
      <c r="B33" s="273">
        <v>44702</v>
      </c>
      <c r="C33" s="3" t="s">
        <v>508</v>
      </c>
      <c r="D33" s="13" t="s">
        <v>163</v>
      </c>
      <c r="E33" s="13" t="s">
        <v>368</v>
      </c>
      <c r="F33" s="103" t="s">
        <v>1938</v>
      </c>
      <c r="G33" s="3" t="s">
        <v>1466</v>
      </c>
      <c r="H33" s="176">
        <v>301766747</v>
      </c>
      <c r="I33" s="13" t="s">
        <v>179</v>
      </c>
      <c r="J33" s="13">
        <v>50</v>
      </c>
      <c r="K33" s="13">
        <v>5481</v>
      </c>
      <c r="L33" s="13">
        <f t="shared" si="0"/>
        <v>274.05</v>
      </c>
    </row>
    <row r="34" spans="1:12" ht="60" customHeight="1" x14ac:dyDescent="0.25">
      <c r="A34" s="13">
        <v>28</v>
      </c>
      <c r="B34" s="273">
        <v>44702</v>
      </c>
      <c r="C34" s="3" t="s">
        <v>593</v>
      </c>
      <c r="D34" s="13" t="s">
        <v>163</v>
      </c>
      <c r="E34" s="13" t="s">
        <v>368</v>
      </c>
      <c r="F34" s="103" t="s">
        <v>1939</v>
      </c>
      <c r="G34" s="3" t="s">
        <v>1486</v>
      </c>
      <c r="H34" s="176">
        <v>306117781</v>
      </c>
      <c r="I34" s="13" t="s">
        <v>179</v>
      </c>
      <c r="J34" s="13">
        <v>20</v>
      </c>
      <c r="K34" s="13">
        <v>5500</v>
      </c>
      <c r="L34" s="13">
        <f t="shared" si="0"/>
        <v>110</v>
      </c>
    </row>
    <row r="35" spans="1:12" ht="60" customHeight="1" x14ac:dyDescent="0.25">
      <c r="A35" s="13">
        <v>29</v>
      </c>
      <c r="B35" s="273">
        <v>44702</v>
      </c>
      <c r="C35" s="3" t="s">
        <v>1302</v>
      </c>
      <c r="D35" s="13" t="s">
        <v>163</v>
      </c>
      <c r="E35" s="13" t="s">
        <v>368</v>
      </c>
      <c r="F35" s="103" t="s">
        <v>1940</v>
      </c>
      <c r="G35" s="3" t="s">
        <v>894</v>
      </c>
      <c r="H35" s="176">
        <v>306089114</v>
      </c>
      <c r="I35" s="13" t="s">
        <v>179</v>
      </c>
      <c r="J35" s="13">
        <v>50</v>
      </c>
      <c r="K35" s="13">
        <v>14800</v>
      </c>
      <c r="L35" s="13">
        <f t="shared" si="0"/>
        <v>740</v>
      </c>
    </row>
    <row r="36" spans="1:12" ht="60" customHeight="1" x14ac:dyDescent="0.25">
      <c r="A36" s="13">
        <v>30</v>
      </c>
      <c r="B36" s="273">
        <v>44702</v>
      </c>
      <c r="C36" s="3" t="s">
        <v>1941</v>
      </c>
      <c r="D36" s="13" t="s">
        <v>163</v>
      </c>
      <c r="E36" s="13" t="s">
        <v>368</v>
      </c>
      <c r="F36" s="103" t="s">
        <v>1942</v>
      </c>
      <c r="G36" s="3" t="s">
        <v>894</v>
      </c>
      <c r="H36" s="176">
        <v>306089114</v>
      </c>
      <c r="I36" s="13" t="s">
        <v>179</v>
      </c>
      <c r="J36" s="13">
        <v>20</v>
      </c>
      <c r="K36" s="13">
        <v>60000</v>
      </c>
      <c r="L36" s="13">
        <f t="shared" si="0"/>
        <v>1200</v>
      </c>
    </row>
    <row r="37" spans="1:12" ht="60" customHeight="1" x14ac:dyDescent="0.25">
      <c r="A37" s="13">
        <v>31</v>
      </c>
      <c r="B37" s="273">
        <v>44702</v>
      </c>
      <c r="C37" s="3" t="s">
        <v>1943</v>
      </c>
      <c r="D37" s="13" t="s">
        <v>163</v>
      </c>
      <c r="E37" s="13" t="s">
        <v>368</v>
      </c>
      <c r="F37" s="103" t="s">
        <v>1944</v>
      </c>
      <c r="G37" s="3" t="s">
        <v>1945</v>
      </c>
      <c r="H37" s="176">
        <v>309208484</v>
      </c>
      <c r="I37" s="13" t="s">
        <v>179</v>
      </c>
      <c r="J37" s="13">
        <v>10</v>
      </c>
      <c r="K37" s="13">
        <v>39000</v>
      </c>
      <c r="L37" s="13">
        <f t="shared" si="0"/>
        <v>390</v>
      </c>
    </row>
    <row r="38" spans="1:12" ht="60" customHeight="1" x14ac:dyDescent="0.25">
      <c r="A38" s="13">
        <v>32</v>
      </c>
      <c r="B38" s="273">
        <v>44702</v>
      </c>
      <c r="C38" s="3" t="s">
        <v>536</v>
      </c>
      <c r="D38" s="13" t="s">
        <v>163</v>
      </c>
      <c r="E38" s="13" t="s">
        <v>368</v>
      </c>
      <c r="F38" s="103" t="s">
        <v>1946</v>
      </c>
      <c r="G38" s="3" t="s">
        <v>1947</v>
      </c>
      <c r="H38" s="176">
        <v>307027086</v>
      </c>
      <c r="I38" s="13" t="s">
        <v>179</v>
      </c>
      <c r="J38" s="13">
        <v>20</v>
      </c>
      <c r="K38" s="13">
        <v>8989</v>
      </c>
      <c r="L38" s="13">
        <f t="shared" si="0"/>
        <v>179.78</v>
      </c>
    </row>
    <row r="39" spans="1:12" ht="60" customHeight="1" x14ac:dyDescent="0.25">
      <c r="A39" s="13">
        <v>33</v>
      </c>
      <c r="B39" s="273">
        <v>44702</v>
      </c>
      <c r="C39" s="3" t="s">
        <v>1542</v>
      </c>
      <c r="D39" s="13" t="s">
        <v>163</v>
      </c>
      <c r="E39" s="13" t="s">
        <v>368</v>
      </c>
      <c r="F39" s="103" t="s">
        <v>1948</v>
      </c>
      <c r="G39" s="3" t="s">
        <v>604</v>
      </c>
      <c r="H39" s="176">
        <v>303055063</v>
      </c>
      <c r="I39" s="13" t="s">
        <v>179</v>
      </c>
      <c r="J39" s="13">
        <v>30</v>
      </c>
      <c r="K39" s="13">
        <v>23000</v>
      </c>
      <c r="L39" s="13">
        <f t="shared" si="0"/>
        <v>690</v>
      </c>
    </row>
    <row r="40" spans="1:12" ht="60" customHeight="1" x14ac:dyDescent="0.25">
      <c r="A40" s="13">
        <v>34</v>
      </c>
      <c r="B40" s="273">
        <v>44702</v>
      </c>
      <c r="C40" s="3" t="s">
        <v>1949</v>
      </c>
      <c r="D40" s="13" t="s">
        <v>163</v>
      </c>
      <c r="E40" s="13" t="s">
        <v>368</v>
      </c>
      <c r="F40" s="103" t="s">
        <v>1950</v>
      </c>
      <c r="G40" s="3" t="s">
        <v>1951</v>
      </c>
      <c r="H40" s="176">
        <v>303847952</v>
      </c>
      <c r="I40" s="13" t="s">
        <v>179</v>
      </c>
      <c r="J40" s="13">
        <v>15</v>
      </c>
      <c r="K40" s="13">
        <v>29800</v>
      </c>
      <c r="L40" s="13">
        <f t="shared" si="0"/>
        <v>447</v>
      </c>
    </row>
    <row r="41" spans="1:12" ht="60" customHeight="1" x14ac:dyDescent="0.25">
      <c r="A41" s="13">
        <v>35</v>
      </c>
      <c r="B41" s="273">
        <v>44704</v>
      </c>
      <c r="C41" s="3" t="s">
        <v>265</v>
      </c>
      <c r="D41" s="13" t="s">
        <v>163</v>
      </c>
      <c r="E41" s="13" t="s">
        <v>368</v>
      </c>
      <c r="F41" s="103" t="s">
        <v>1952</v>
      </c>
      <c r="G41" s="3" t="s">
        <v>1953</v>
      </c>
      <c r="H41" s="176">
        <v>201054014</v>
      </c>
      <c r="I41" s="13" t="s">
        <v>220</v>
      </c>
      <c r="J41" s="13">
        <v>200</v>
      </c>
      <c r="K41" s="13">
        <v>48000</v>
      </c>
      <c r="L41" s="13">
        <f t="shared" si="0"/>
        <v>9600</v>
      </c>
    </row>
    <row r="42" spans="1:12" ht="60" customHeight="1" x14ac:dyDescent="0.25">
      <c r="A42" s="13">
        <v>36</v>
      </c>
      <c r="B42" s="273">
        <v>44711</v>
      </c>
      <c r="C42" s="3" t="s">
        <v>1954</v>
      </c>
      <c r="D42" s="13" t="s">
        <v>163</v>
      </c>
      <c r="E42" s="13" t="s">
        <v>368</v>
      </c>
      <c r="F42" s="103" t="s">
        <v>1955</v>
      </c>
      <c r="G42" s="3" t="s">
        <v>1956</v>
      </c>
      <c r="H42" s="176">
        <v>303757574</v>
      </c>
      <c r="I42" s="13" t="s">
        <v>179</v>
      </c>
      <c r="J42" s="13">
        <v>4000</v>
      </c>
      <c r="K42" s="13">
        <v>400</v>
      </c>
      <c r="L42" s="13">
        <f t="shared" si="0"/>
        <v>1600</v>
      </c>
    </row>
    <row r="43" spans="1:12" ht="60" customHeight="1" x14ac:dyDescent="0.25">
      <c r="A43" s="13">
        <v>37</v>
      </c>
      <c r="B43" s="273">
        <v>44735</v>
      </c>
      <c r="C43" s="3" t="s">
        <v>1957</v>
      </c>
      <c r="D43" s="13" t="s">
        <v>163</v>
      </c>
      <c r="E43" s="13" t="s">
        <v>368</v>
      </c>
      <c r="F43" s="103" t="s">
        <v>1958</v>
      </c>
      <c r="G43" s="3" t="s">
        <v>1959</v>
      </c>
      <c r="H43" s="176">
        <v>306249855</v>
      </c>
      <c r="I43" s="13" t="s">
        <v>1960</v>
      </c>
      <c r="J43" s="13">
        <v>40</v>
      </c>
      <c r="K43" s="13">
        <v>129000</v>
      </c>
      <c r="L43" s="13">
        <f t="shared" si="0"/>
        <v>5160</v>
      </c>
    </row>
    <row r="45" spans="1:12" ht="39.75" customHeight="1" x14ac:dyDescent="0.25">
      <c r="A45" s="80"/>
      <c r="B45" s="80"/>
      <c r="C45" s="213"/>
      <c r="D45" s="214"/>
      <c r="E45" s="214"/>
      <c r="F45" s="214"/>
      <c r="G45" s="97"/>
      <c r="H45" s="80"/>
      <c r="I45" s="214"/>
      <c r="J45" s="214"/>
      <c r="K45" s="215"/>
      <c r="L45" s="216"/>
    </row>
    <row r="46" spans="1:12" ht="69.75" customHeight="1" x14ac:dyDescent="0.25">
      <c r="A46" s="321" t="s">
        <v>1606</v>
      </c>
      <c r="B46" s="321"/>
      <c r="C46" s="321"/>
      <c r="D46" s="321"/>
      <c r="E46" s="321"/>
      <c r="F46" s="321"/>
      <c r="G46" s="321"/>
      <c r="H46" s="321"/>
      <c r="I46" s="321"/>
      <c r="J46" s="321"/>
      <c r="K46" s="321"/>
      <c r="L46" s="321"/>
    </row>
    <row r="47" spans="1:12" ht="39.75" customHeight="1" x14ac:dyDescent="0.25">
      <c r="A47" s="413" t="s">
        <v>491</v>
      </c>
      <c r="B47" s="413"/>
      <c r="C47" s="413"/>
      <c r="D47" s="413"/>
      <c r="E47" s="413"/>
      <c r="F47" s="413"/>
      <c r="G47" s="413"/>
      <c r="H47" s="413"/>
      <c r="I47" s="413"/>
      <c r="J47" s="413"/>
      <c r="K47" s="413"/>
      <c r="L47" s="413"/>
    </row>
    <row r="48" spans="1:12" ht="39.75" customHeight="1" x14ac:dyDescent="0.25">
      <c r="A48" s="115">
        <v>1</v>
      </c>
      <c r="B48" s="115" t="s">
        <v>293</v>
      </c>
      <c r="C48" s="152" t="s">
        <v>242</v>
      </c>
      <c r="D48" s="116" t="s">
        <v>239</v>
      </c>
      <c r="E48" s="116" t="s">
        <v>200</v>
      </c>
      <c r="F48" s="116">
        <v>78567</v>
      </c>
      <c r="G48" s="144" t="s">
        <v>294</v>
      </c>
      <c r="H48" s="115" t="s">
        <v>295</v>
      </c>
      <c r="I48" s="116" t="s">
        <v>179</v>
      </c>
      <c r="J48" s="116">
        <v>50</v>
      </c>
      <c r="K48" s="117">
        <v>28500</v>
      </c>
      <c r="L48" s="121">
        <f t="shared" ref="L48:L90" si="1">J48*K48</f>
        <v>1425000</v>
      </c>
    </row>
    <row r="49" spans="1:12" ht="39.75" customHeight="1" x14ac:dyDescent="0.25">
      <c r="A49" s="115">
        <f>+A48+1</f>
        <v>2</v>
      </c>
      <c r="B49" s="115" t="s">
        <v>247</v>
      </c>
      <c r="C49" s="152" t="s">
        <v>296</v>
      </c>
      <c r="D49" s="116" t="s">
        <v>239</v>
      </c>
      <c r="E49" s="116" t="s">
        <v>200</v>
      </c>
      <c r="F49" s="116">
        <v>91179</v>
      </c>
      <c r="G49" s="144" t="s">
        <v>244</v>
      </c>
      <c r="H49" s="115">
        <v>308833334</v>
      </c>
      <c r="I49" s="116" t="s">
        <v>179</v>
      </c>
      <c r="J49" s="116">
        <v>2</v>
      </c>
      <c r="K49" s="117">
        <v>128888</v>
      </c>
      <c r="L49" s="121">
        <f t="shared" si="1"/>
        <v>257776</v>
      </c>
    </row>
    <row r="50" spans="1:12" ht="39.75" customHeight="1" x14ac:dyDescent="0.25">
      <c r="A50" s="115">
        <f>+A49+1</f>
        <v>3</v>
      </c>
      <c r="B50" s="115" t="s">
        <v>241</v>
      </c>
      <c r="C50" s="152" t="s">
        <v>297</v>
      </c>
      <c r="D50" s="116" t="s">
        <v>163</v>
      </c>
      <c r="E50" s="116" t="s">
        <v>200</v>
      </c>
      <c r="F50" s="116" t="s">
        <v>298</v>
      </c>
      <c r="G50" s="144" t="s">
        <v>299</v>
      </c>
      <c r="H50" s="115">
        <v>308582821</v>
      </c>
      <c r="I50" s="116" t="s">
        <v>179</v>
      </c>
      <c r="J50" s="116">
        <v>10</v>
      </c>
      <c r="K50" s="117">
        <v>22222</v>
      </c>
      <c r="L50" s="121">
        <f t="shared" si="1"/>
        <v>222220</v>
      </c>
    </row>
    <row r="51" spans="1:12" ht="39.75" customHeight="1" x14ac:dyDescent="0.25">
      <c r="A51" s="115">
        <v>4</v>
      </c>
      <c r="B51" s="115" t="s">
        <v>241</v>
      </c>
      <c r="C51" s="152" t="s">
        <v>300</v>
      </c>
      <c r="D51" s="116" t="s">
        <v>163</v>
      </c>
      <c r="E51" s="116" t="s">
        <v>200</v>
      </c>
      <c r="F51" s="116">
        <v>94974</v>
      </c>
      <c r="G51" s="144" t="s">
        <v>301</v>
      </c>
      <c r="H51" s="115">
        <v>306982910</v>
      </c>
      <c r="I51" s="116" t="s">
        <v>179</v>
      </c>
      <c r="J51" s="116">
        <v>50</v>
      </c>
      <c r="K51" s="117">
        <v>3777</v>
      </c>
      <c r="L51" s="121">
        <f t="shared" si="1"/>
        <v>188850</v>
      </c>
    </row>
    <row r="52" spans="1:12" ht="39.75" customHeight="1" x14ac:dyDescent="0.25">
      <c r="A52" s="115">
        <v>5</v>
      </c>
      <c r="B52" s="115" t="s">
        <v>302</v>
      </c>
      <c r="C52" s="152" t="s">
        <v>303</v>
      </c>
      <c r="D52" s="116" t="s">
        <v>163</v>
      </c>
      <c r="E52" s="116" t="s">
        <v>200</v>
      </c>
      <c r="F52" s="116">
        <v>99943</v>
      </c>
      <c r="G52" s="144" t="s">
        <v>304</v>
      </c>
      <c r="H52" s="115">
        <v>308267025</v>
      </c>
      <c r="I52" s="116" t="s">
        <v>179</v>
      </c>
      <c r="J52" s="116">
        <v>5</v>
      </c>
      <c r="K52" s="117">
        <v>84200</v>
      </c>
      <c r="L52" s="121">
        <f t="shared" si="1"/>
        <v>421000</v>
      </c>
    </row>
    <row r="53" spans="1:12" ht="39.75" customHeight="1" x14ac:dyDescent="0.25">
      <c r="A53" s="115">
        <v>6</v>
      </c>
      <c r="B53" s="115" t="s">
        <v>305</v>
      </c>
      <c r="C53" s="152" t="s">
        <v>306</v>
      </c>
      <c r="D53" s="116" t="s">
        <v>163</v>
      </c>
      <c r="E53" s="116" t="s">
        <v>200</v>
      </c>
      <c r="F53" s="116">
        <v>102199</v>
      </c>
      <c r="G53" s="144" t="s">
        <v>307</v>
      </c>
      <c r="H53" s="115">
        <v>204743049</v>
      </c>
      <c r="I53" s="116" t="s">
        <v>201</v>
      </c>
      <c r="J53" s="116">
        <v>10</v>
      </c>
      <c r="K53" s="117">
        <v>28000</v>
      </c>
      <c r="L53" s="121">
        <f t="shared" si="1"/>
        <v>280000</v>
      </c>
    </row>
    <row r="54" spans="1:12" s="77" customFormat="1" ht="39.75" customHeight="1" x14ac:dyDescent="0.25">
      <c r="A54" s="13">
        <v>7</v>
      </c>
      <c r="B54" s="13" t="s">
        <v>240</v>
      </c>
      <c r="C54" s="118" t="s">
        <v>308</v>
      </c>
      <c r="D54" s="83" t="s">
        <v>163</v>
      </c>
      <c r="E54" s="83" t="s">
        <v>200</v>
      </c>
      <c r="F54" s="83">
        <v>108439</v>
      </c>
      <c r="G54" s="3" t="s">
        <v>250</v>
      </c>
      <c r="H54" s="13">
        <v>306089114</v>
      </c>
      <c r="I54" s="83" t="s">
        <v>179</v>
      </c>
      <c r="J54" s="83">
        <v>12</v>
      </c>
      <c r="K54" s="110">
        <v>36000</v>
      </c>
      <c r="L54" s="114">
        <f t="shared" si="1"/>
        <v>432000</v>
      </c>
    </row>
    <row r="55" spans="1:12" ht="39.75" customHeight="1" x14ac:dyDescent="0.25">
      <c r="A55" s="13">
        <v>8</v>
      </c>
      <c r="B55" s="13" t="s">
        <v>252</v>
      </c>
      <c r="C55" s="118" t="s">
        <v>309</v>
      </c>
      <c r="D55" s="83" t="s">
        <v>163</v>
      </c>
      <c r="E55" s="83" t="s">
        <v>200</v>
      </c>
      <c r="F55" s="83">
        <v>138834</v>
      </c>
      <c r="G55" s="3" t="s">
        <v>310</v>
      </c>
      <c r="H55" s="13">
        <v>308564985</v>
      </c>
      <c r="I55" s="83" t="s">
        <v>171</v>
      </c>
      <c r="J55" s="83">
        <v>20</v>
      </c>
      <c r="K55" s="110">
        <v>4499</v>
      </c>
      <c r="L55" s="114">
        <f t="shared" si="1"/>
        <v>89980</v>
      </c>
    </row>
    <row r="56" spans="1:12" ht="39.75" customHeight="1" x14ac:dyDescent="0.25">
      <c r="A56" s="13">
        <v>9</v>
      </c>
      <c r="B56" s="13" t="s">
        <v>311</v>
      </c>
      <c r="C56" s="118" t="s">
        <v>312</v>
      </c>
      <c r="D56" s="83" t="s">
        <v>163</v>
      </c>
      <c r="E56" s="83" t="s">
        <v>200</v>
      </c>
      <c r="F56" s="83">
        <v>142933</v>
      </c>
      <c r="G56" s="3" t="s">
        <v>313</v>
      </c>
      <c r="H56" s="13">
        <v>305857804</v>
      </c>
      <c r="I56" s="83" t="s">
        <v>179</v>
      </c>
      <c r="J56" s="83">
        <v>100</v>
      </c>
      <c r="K56" s="110">
        <v>2200</v>
      </c>
      <c r="L56" s="114">
        <f t="shared" si="1"/>
        <v>220000</v>
      </c>
    </row>
    <row r="57" spans="1:12" ht="39.75" customHeight="1" x14ac:dyDescent="0.25">
      <c r="A57" s="115">
        <v>10</v>
      </c>
      <c r="B57" s="115" t="s">
        <v>246</v>
      </c>
      <c r="C57" s="152" t="s">
        <v>314</v>
      </c>
      <c r="D57" s="116" t="s">
        <v>163</v>
      </c>
      <c r="E57" s="116" t="s">
        <v>200</v>
      </c>
      <c r="F57" s="116">
        <v>138910</v>
      </c>
      <c r="G57" s="144" t="s">
        <v>315</v>
      </c>
      <c r="H57" s="115">
        <v>51202006640015</v>
      </c>
      <c r="I57" s="116" t="s">
        <v>189</v>
      </c>
      <c r="J57" s="116">
        <v>10</v>
      </c>
      <c r="K57" s="117">
        <v>7800</v>
      </c>
      <c r="L57" s="121">
        <f t="shared" si="1"/>
        <v>78000</v>
      </c>
    </row>
    <row r="58" spans="1:12" ht="39.75" customHeight="1" x14ac:dyDescent="0.25">
      <c r="A58" s="115">
        <v>11</v>
      </c>
      <c r="B58" s="122">
        <v>44657</v>
      </c>
      <c r="C58" s="152" t="s">
        <v>492</v>
      </c>
      <c r="D58" s="116" t="s">
        <v>163</v>
      </c>
      <c r="E58" s="116" t="s">
        <v>200</v>
      </c>
      <c r="F58" s="83">
        <v>188576</v>
      </c>
      <c r="G58" s="3" t="s">
        <v>493</v>
      </c>
      <c r="H58" s="13">
        <v>308791284</v>
      </c>
      <c r="I58" s="83" t="s">
        <v>179</v>
      </c>
      <c r="J58" s="83">
        <v>2</v>
      </c>
      <c r="K58" s="110">
        <v>275000</v>
      </c>
      <c r="L58" s="114">
        <f t="shared" si="1"/>
        <v>550000</v>
      </c>
    </row>
    <row r="59" spans="1:12" ht="39.75" customHeight="1" x14ac:dyDescent="0.25">
      <c r="A59" s="115">
        <v>12</v>
      </c>
      <c r="B59" s="123">
        <v>44662</v>
      </c>
      <c r="C59" s="152" t="s">
        <v>494</v>
      </c>
      <c r="D59" s="116" t="s">
        <v>239</v>
      </c>
      <c r="E59" s="116" t="s">
        <v>200</v>
      </c>
      <c r="F59" s="83">
        <v>199270</v>
      </c>
      <c r="G59" s="3" t="s">
        <v>495</v>
      </c>
      <c r="H59" s="13">
        <v>308841031</v>
      </c>
      <c r="I59" s="83" t="s">
        <v>179</v>
      </c>
      <c r="J59" s="83">
        <v>100</v>
      </c>
      <c r="K59" s="110">
        <v>2999</v>
      </c>
      <c r="L59" s="114">
        <f>J59*K59</f>
        <v>299900</v>
      </c>
    </row>
    <row r="60" spans="1:12" ht="39.75" customHeight="1" x14ac:dyDescent="0.25">
      <c r="A60" s="115">
        <v>13</v>
      </c>
      <c r="B60" s="123">
        <v>44666</v>
      </c>
      <c r="C60" s="152" t="s">
        <v>496</v>
      </c>
      <c r="D60" s="116" t="s">
        <v>163</v>
      </c>
      <c r="E60" s="116" t="s">
        <v>200</v>
      </c>
      <c r="F60" s="83">
        <v>223220</v>
      </c>
      <c r="G60" s="3" t="s">
        <v>497</v>
      </c>
      <c r="H60" s="13">
        <v>306089114</v>
      </c>
      <c r="I60" s="83" t="s">
        <v>249</v>
      </c>
      <c r="J60" s="83">
        <v>20</v>
      </c>
      <c r="K60" s="110">
        <v>4000</v>
      </c>
      <c r="L60" s="114">
        <f t="shared" si="1"/>
        <v>80000</v>
      </c>
    </row>
    <row r="61" spans="1:12" ht="39.75" customHeight="1" x14ac:dyDescent="0.25">
      <c r="A61" s="115">
        <v>14</v>
      </c>
      <c r="B61" s="123">
        <v>44666</v>
      </c>
      <c r="C61" s="152" t="s">
        <v>498</v>
      </c>
      <c r="D61" s="116" t="s">
        <v>163</v>
      </c>
      <c r="E61" s="116" t="s">
        <v>200</v>
      </c>
      <c r="F61" s="83">
        <v>223232</v>
      </c>
      <c r="G61" s="3" t="s">
        <v>497</v>
      </c>
      <c r="H61" s="13">
        <v>306089114</v>
      </c>
      <c r="I61" s="83" t="s">
        <v>249</v>
      </c>
      <c r="J61" s="83">
        <v>20</v>
      </c>
      <c r="K61" s="110">
        <v>4000</v>
      </c>
      <c r="L61" s="114">
        <f t="shared" si="1"/>
        <v>80000</v>
      </c>
    </row>
    <row r="62" spans="1:12" ht="39.75" customHeight="1" x14ac:dyDescent="0.25">
      <c r="A62" s="115">
        <v>15</v>
      </c>
      <c r="B62" s="123">
        <v>44666</v>
      </c>
      <c r="C62" s="152" t="s">
        <v>323</v>
      </c>
      <c r="D62" s="116" t="s">
        <v>239</v>
      </c>
      <c r="E62" s="116" t="s">
        <v>200</v>
      </c>
      <c r="F62" s="83">
        <v>221736</v>
      </c>
      <c r="G62" s="3" t="s">
        <v>497</v>
      </c>
      <c r="H62" s="13">
        <v>306089114</v>
      </c>
      <c r="I62" s="83" t="s">
        <v>249</v>
      </c>
      <c r="J62" s="83">
        <v>80</v>
      </c>
      <c r="K62" s="110">
        <v>2400</v>
      </c>
      <c r="L62" s="114">
        <f t="shared" si="1"/>
        <v>192000</v>
      </c>
    </row>
    <row r="63" spans="1:12" ht="39.75" customHeight="1" x14ac:dyDescent="0.25">
      <c r="A63" s="115">
        <v>16</v>
      </c>
      <c r="B63" s="123">
        <v>44666</v>
      </c>
      <c r="C63" s="152" t="s">
        <v>499</v>
      </c>
      <c r="D63" s="116" t="s">
        <v>163</v>
      </c>
      <c r="E63" s="116" t="s">
        <v>200</v>
      </c>
      <c r="F63" s="83">
        <v>221767</v>
      </c>
      <c r="G63" s="3" t="s">
        <v>497</v>
      </c>
      <c r="H63" s="13">
        <v>306089114</v>
      </c>
      <c r="I63" s="83" t="s">
        <v>249</v>
      </c>
      <c r="J63" s="83">
        <v>10</v>
      </c>
      <c r="K63" s="110">
        <v>13000</v>
      </c>
      <c r="L63" s="114">
        <f t="shared" si="1"/>
        <v>130000</v>
      </c>
    </row>
    <row r="64" spans="1:12" ht="39.75" customHeight="1" x14ac:dyDescent="0.25">
      <c r="A64" s="115">
        <v>17</v>
      </c>
      <c r="B64" s="123">
        <v>44666</v>
      </c>
      <c r="C64" s="152" t="s">
        <v>500</v>
      </c>
      <c r="D64" s="116" t="s">
        <v>163</v>
      </c>
      <c r="E64" s="116" t="s">
        <v>200</v>
      </c>
      <c r="F64" s="83">
        <v>223208</v>
      </c>
      <c r="G64" s="3" t="s">
        <v>324</v>
      </c>
      <c r="H64" s="13">
        <v>305000408</v>
      </c>
      <c r="I64" s="83" t="s">
        <v>179</v>
      </c>
      <c r="J64" s="83">
        <v>10</v>
      </c>
      <c r="K64" s="110">
        <v>7000</v>
      </c>
      <c r="L64" s="114">
        <f t="shared" si="1"/>
        <v>70000</v>
      </c>
    </row>
    <row r="65" spans="1:12" ht="39.75" customHeight="1" x14ac:dyDescent="0.25">
      <c r="A65" s="115">
        <v>18</v>
      </c>
      <c r="B65" s="123">
        <v>44666</v>
      </c>
      <c r="C65" s="152" t="s">
        <v>501</v>
      </c>
      <c r="D65" s="116" t="s">
        <v>163</v>
      </c>
      <c r="E65" s="116" t="s">
        <v>200</v>
      </c>
      <c r="F65" s="83">
        <v>223239</v>
      </c>
      <c r="G65" s="3" t="s">
        <v>324</v>
      </c>
      <c r="H65" s="13">
        <v>305000408</v>
      </c>
      <c r="I65" s="83" t="s">
        <v>179</v>
      </c>
      <c r="J65" s="83">
        <v>30</v>
      </c>
      <c r="K65" s="110">
        <v>6580</v>
      </c>
      <c r="L65" s="114">
        <f t="shared" si="1"/>
        <v>197400</v>
      </c>
    </row>
    <row r="66" spans="1:12" ht="39.75" customHeight="1" x14ac:dyDescent="0.25">
      <c r="A66" s="115">
        <v>19</v>
      </c>
      <c r="B66" s="123">
        <v>44666</v>
      </c>
      <c r="C66" s="152" t="s">
        <v>502</v>
      </c>
      <c r="D66" s="116" t="s">
        <v>163</v>
      </c>
      <c r="E66" s="116" t="s">
        <v>200</v>
      </c>
      <c r="F66" s="83">
        <v>223209</v>
      </c>
      <c r="G66" s="3" t="s">
        <v>503</v>
      </c>
      <c r="H66" s="13">
        <v>308193245</v>
      </c>
      <c r="I66" s="83" t="s">
        <v>179</v>
      </c>
      <c r="J66" s="83">
        <v>10</v>
      </c>
      <c r="K66" s="110">
        <v>8500</v>
      </c>
      <c r="L66" s="114">
        <f t="shared" si="1"/>
        <v>85000</v>
      </c>
    </row>
    <row r="67" spans="1:12" ht="39.75" customHeight="1" x14ac:dyDescent="0.25">
      <c r="A67" s="115">
        <v>20</v>
      </c>
      <c r="B67" s="123">
        <v>44674</v>
      </c>
      <c r="C67" s="152" t="s">
        <v>504</v>
      </c>
      <c r="D67" s="116" t="s">
        <v>163</v>
      </c>
      <c r="E67" s="116" t="s">
        <v>200</v>
      </c>
      <c r="F67" s="83">
        <v>249228</v>
      </c>
      <c r="G67" s="3" t="s">
        <v>505</v>
      </c>
      <c r="H67" s="13">
        <v>308208801</v>
      </c>
      <c r="I67" s="83" t="s">
        <v>179</v>
      </c>
      <c r="J67" s="83">
        <v>10</v>
      </c>
      <c r="K67" s="110">
        <v>4990</v>
      </c>
      <c r="L67" s="114">
        <f t="shared" si="1"/>
        <v>49900</v>
      </c>
    </row>
    <row r="68" spans="1:12" ht="39.75" customHeight="1" x14ac:dyDescent="0.25">
      <c r="A68" s="115">
        <v>21</v>
      </c>
      <c r="B68" s="123">
        <v>44674</v>
      </c>
      <c r="C68" s="152" t="s">
        <v>506</v>
      </c>
      <c r="D68" s="116" t="s">
        <v>163</v>
      </c>
      <c r="E68" s="116" t="s">
        <v>200</v>
      </c>
      <c r="F68" s="83">
        <v>249665</v>
      </c>
      <c r="G68" s="3" t="s">
        <v>505</v>
      </c>
      <c r="H68" s="13">
        <v>308208801</v>
      </c>
      <c r="I68" s="83" t="s">
        <v>179</v>
      </c>
      <c r="J68" s="83">
        <v>10</v>
      </c>
      <c r="K68" s="110">
        <v>4850</v>
      </c>
      <c r="L68" s="114">
        <f t="shared" si="1"/>
        <v>48500</v>
      </c>
    </row>
    <row r="69" spans="1:12" ht="39.75" customHeight="1" x14ac:dyDescent="0.25">
      <c r="A69" s="115">
        <v>22</v>
      </c>
      <c r="B69" s="123">
        <v>44674</v>
      </c>
      <c r="C69" s="152" t="s">
        <v>507</v>
      </c>
      <c r="D69" s="116" t="s">
        <v>163</v>
      </c>
      <c r="E69" s="116" t="s">
        <v>200</v>
      </c>
      <c r="F69" s="83">
        <v>249145</v>
      </c>
      <c r="G69" s="3" t="s">
        <v>497</v>
      </c>
      <c r="H69" s="13">
        <v>306089114</v>
      </c>
      <c r="I69" s="83" t="s">
        <v>179</v>
      </c>
      <c r="J69" s="83">
        <v>10</v>
      </c>
      <c r="K69" s="110">
        <v>10000</v>
      </c>
      <c r="L69" s="114">
        <f t="shared" si="1"/>
        <v>100000</v>
      </c>
    </row>
    <row r="70" spans="1:12" ht="39.75" customHeight="1" x14ac:dyDescent="0.25">
      <c r="A70" s="115">
        <v>23</v>
      </c>
      <c r="B70" s="123">
        <v>44674</v>
      </c>
      <c r="C70" s="152" t="s">
        <v>508</v>
      </c>
      <c r="D70" s="116" t="s">
        <v>163</v>
      </c>
      <c r="E70" s="116" t="s">
        <v>200</v>
      </c>
      <c r="F70" s="83">
        <v>249121</v>
      </c>
      <c r="G70" s="3" t="s">
        <v>497</v>
      </c>
      <c r="H70" s="13">
        <v>306089114</v>
      </c>
      <c r="I70" s="83" t="s">
        <v>179</v>
      </c>
      <c r="J70" s="83">
        <v>10</v>
      </c>
      <c r="K70" s="110">
        <v>5000</v>
      </c>
      <c r="L70" s="114">
        <f t="shared" si="1"/>
        <v>50000</v>
      </c>
    </row>
    <row r="71" spans="1:12" ht="39.75" customHeight="1" x14ac:dyDescent="0.25">
      <c r="A71" s="115">
        <v>24</v>
      </c>
      <c r="B71" s="123">
        <v>44674</v>
      </c>
      <c r="C71" s="152" t="s">
        <v>474</v>
      </c>
      <c r="D71" s="116" t="s">
        <v>163</v>
      </c>
      <c r="E71" s="116" t="s">
        <v>200</v>
      </c>
      <c r="F71" s="83">
        <v>249270</v>
      </c>
      <c r="G71" s="3" t="s">
        <v>497</v>
      </c>
      <c r="H71" s="13">
        <v>306089114</v>
      </c>
      <c r="I71" s="83" t="s">
        <v>179</v>
      </c>
      <c r="J71" s="83">
        <v>10</v>
      </c>
      <c r="K71" s="110">
        <v>14000</v>
      </c>
      <c r="L71" s="114">
        <f t="shared" si="1"/>
        <v>140000</v>
      </c>
    </row>
    <row r="72" spans="1:12" ht="39.75" customHeight="1" x14ac:dyDescent="0.25">
      <c r="A72" s="115">
        <v>25</v>
      </c>
      <c r="B72" s="123">
        <v>44678</v>
      </c>
      <c r="C72" s="152" t="s">
        <v>509</v>
      </c>
      <c r="D72" s="116" t="s">
        <v>163</v>
      </c>
      <c r="E72" s="116" t="s">
        <v>200</v>
      </c>
      <c r="F72" s="83">
        <v>260403</v>
      </c>
      <c r="G72" s="3" t="s">
        <v>510</v>
      </c>
      <c r="H72" s="13">
        <v>303105260</v>
      </c>
      <c r="I72" s="83" t="s">
        <v>249</v>
      </c>
      <c r="J72" s="83">
        <v>1</v>
      </c>
      <c r="K72" s="110">
        <v>75000</v>
      </c>
      <c r="L72" s="114">
        <f t="shared" si="1"/>
        <v>75000</v>
      </c>
    </row>
    <row r="73" spans="1:12" ht="39.75" customHeight="1" x14ac:dyDescent="0.25">
      <c r="A73" s="115">
        <v>26</v>
      </c>
      <c r="B73" s="123">
        <v>44679</v>
      </c>
      <c r="C73" s="152" t="s">
        <v>511</v>
      </c>
      <c r="D73" s="116" t="s">
        <v>163</v>
      </c>
      <c r="E73" s="116" t="s">
        <v>200</v>
      </c>
      <c r="F73" s="83">
        <v>265987</v>
      </c>
      <c r="G73" s="3" t="s">
        <v>512</v>
      </c>
      <c r="H73" s="13">
        <v>305857804</v>
      </c>
      <c r="I73" s="83" t="s">
        <v>179</v>
      </c>
      <c r="J73" s="83">
        <v>2</v>
      </c>
      <c r="K73" s="110">
        <v>48950</v>
      </c>
      <c r="L73" s="114">
        <f t="shared" si="1"/>
        <v>97900</v>
      </c>
    </row>
    <row r="74" spans="1:12" ht="39.75" customHeight="1" x14ac:dyDescent="0.25">
      <c r="A74" s="115">
        <v>27</v>
      </c>
      <c r="B74" s="123">
        <v>44679</v>
      </c>
      <c r="C74" s="152" t="s">
        <v>214</v>
      </c>
      <c r="D74" s="116" t="s">
        <v>163</v>
      </c>
      <c r="E74" s="116" t="s">
        <v>200</v>
      </c>
      <c r="F74" s="83">
        <v>266047</v>
      </c>
      <c r="G74" s="3" t="s">
        <v>513</v>
      </c>
      <c r="H74" s="13">
        <v>306365902</v>
      </c>
      <c r="I74" s="83" t="s">
        <v>179</v>
      </c>
      <c r="J74" s="83">
        <v>5</v>
      </c>
      <c r="K74" s="110">
        <v>16480</v>
      </c>
      <c r="L74" s="114">
        <f t="shared" si="1"/>
        <v>82400</v>
      </c>
    </row>
    <row r="75" spans="1:12" ht="39.75" customHeight="1" x14ac:dyDescent="0.25">
      <c r="A75" s="115">
        <v>28</v>
      </c>
      <c r="B75" s="123">
        <v>44680</v>
      </c>
      <c r="C75" s="152" t="s">
        <v>308</v>
      </c>
      <c r="D75" s="116" t="s">
        <v>163</v>
      </c>
      <c r="E75" s="116" t="s">
        <v>200</v>
      </c>
      <c r="F75" s="83">
        <v>270457</v>
      </c>
      <c r="G75" s="3" t="s">
        <v>514</v>
      </c>
      <c r="H75" s="13">
        <v>306170347</v>
      </c>
      <c r="I75" s="83" t="s">
        <v>179</v>
      </c>
      <c r="J75" s="83">
        <v>5</v>
      </c>
      <c r="K75" s="110">
        <v>20000</v>
      </c>
      <c r="L75" s="114">
        <f t="shared" si="1"/>
        <v>100000</v>
      </c>
    </row>
    <row r="76" spans="1:12" ht="39.75" customHeight="1" x14ac:dyDescent="0.25">
      <c r="A76" s="115">
        <v>29</v>
      </c>
      <c r="B76" s="123">
        <v>44680</v>
      </c>
      <c r="C76" s="152" t="s">
        <v>515</v>
      </c>
      <c r="D76" s="116" t="s">
        <v>163</v>
      </c>
      <c r="E76" s="116" t="s">
        <v>200</v>
      </c>
      <c r="F76" s="83">
        <v>270269</v>
      </c>
      <c r="G76" s="3" t="s">
        <v>497</v>
      </c>
      <c r="H76" s="13">
        <v>306089114</v>
      </c>
      <c r="I76" s="83" t="s">
        <v>179</v>
      </c>
      <c r="J76" s="83">
        <v>10</v>
      </c>
      <c r="K76" s="110">
        <v>29000</v>
      </c>
      <c r="L76" s="114">
        <f t="shared" si="1"/>
        <v>290000</v>
      </c>
    </row>
    <row r="77" spans="1:12" ht="39.75" customHeight="1" x14ac:dyDescent="0.25">
      <c r="A77" s="115">
        <v>30</v>
      </c>
      <c r="B77" s="123">
        <v>44680</v>
      </c>
      <c r="C77" s="152" t="s">
        <v>516</v>
      </c>
      <c r="D77" s="116" t="s">
        <v>163</v>
      </c>
      <c r="E77" s="116" t="s">
        <v>200</v>
      </c>
      <c r="F77" s="83">
        <v>270797</v>
      </c>
      <c r="G77" s="3" t="s">
        <v>497</v>
      </c>
      <c r="H77" s="13">
        <v>306089114</v>
      </c>
      <c r="I77" s="83" t="s">
        <v>179</v>
      </c>
      <c r="J77" s="83">
        <v>15</v>
      </c>
      <c r="K77" s="110">
        <v>14000</v>
      </c>
      <c r="L77" s="114">
        <f t="shared" si="1"/>
        <v>210000</v>
      </c>
    </row>
    <row r="78" spans="1:12" ht="39.75" customHeight="1" x14ac:dyDescent="0.25">
      <c r="A78" s="115">
        <v>31</v>
      </c>
      <c r="B78" s="123">
        <v>44681</v>
      </c>
      <c r="C78" s="152" t="s">
        <v>517</v>
      </c>
      <c r="D78" s="116" t="s">
        <v>163</v>
      </c>
      <c r="E78" s="116" t="s">
        <v>200</v>
      </c>
      <c r="F78" s="83">
        <v>273439</v>
      </c>
      <c r="G78" s="3" t="s">
        <v>510</v>
      </c>
      <c r="H78" s="13">
        <v>303105260</v>
      </c>
      <c r="I78" s="83" t="s">
        <v>249</v>
      </c>
      <c r="J78" s="83">
        <v>10</v>
      </c>
      <c r="K78" s="110">
        <v>4000</v>
      </c>
      <c r="L78" s="114">
        <f t="shared" si="1"/>
        <v>40000</v>
      </c>
    </row>
    <row r="79" spans="1:12" ht="39.75" customHeight="1" x14ac:dyDescent="0.25">
      <c r="A79" s="115">
        <v>32</v>
      </c>
      <c r="B79" s="123">
        <v>44694</v>
      </c>
      <c r="C79" s="152" t="s">
        <v>518</v>
      </c>
      <c r="D79" s="116" t="s">
        <v>163</v>
      </c>
      <c r="E79" s="116" t="s">
        <v>200</v>
      </c>
      <c r="F79" s="83">
        <v>299092</v>
      </c>
      <c r="G79" s="3" t="s">
        <v>497</v>
      </c>
      <c r="H79" s="13">
        <v>306089114</v>
      </c>
      <c r="I79" s="83" t="s">
        <v>249</v>
      </c>
      <c r="J79" s="83">
        <v>30</v>
      </c>
      <c r="K79" s="110">
        <v>50000</v>
      </c>
      <c r="L79" s="114">
        <f t="shared" si="1"/>
        <v>1500000</v>
      </c>
    </row>
    <row r="80" spans="1:12" ht="39.75" customHeight="1" x14ac:dyDescent="0.25">
      <c r="A80" s="115">
        <v>33</v>
      </c>
      <c r="B80" s="123">
        <v>44700</v>
      </c>
      <c r="C80" s="152" t="s">
        <v>519</v>
      </c>
      <c r="D80" s="116" t="s">
        <v>163</v>
      </c>
      <c r="E80" s="116" t="s">
        <v>200</v>
      </c>
      <c r="F80" s="83">
        <v>346506</v>
      </c>
      <c r="G80" s="3" t="s">
        <v>520</v>
      </c>
      <c r="H80" s="13">
        <v>308946944</v>
      </c>
      <c r="I80" s="83" t="s">
        <v>521</v>
      </c>
      <c r="J80" s="83">
        <v>2</v>
      </c>
      <c r="K80" s="110">
        <v>315000</v>
      </c>
      <c r="L80" s="114">
        <f>J80*K80</f>
        <v>630000</v>
      </c>
    </row>
    <row r="81" spans="1:12" ht="39.75" customHeight="1" x14ac:dyDescent="0.25">
      <c r="A81" s="115">
        <v>34</v>
      </c>
      <c r="B81" s="123">
        <v>44706</v>
      </c>
      <c r="C81" s="152" t="s">
        <v>522</v>
      </c>
      <c r="D81" s="116" t="s">
        <v>163</v>
      </c>
      <c r="E81" s="116" t="s">
        <v>200</v>
      </c>
      <c r="F81" s="83">
        <v>339037</v>
      </c>
      <c r="G81" s="3" t="s">
        <v>523</v>
      </c>
      <c r="H81" s="13">
        <v>306218807</v>
      </c>
      <c r="I81" s="83" t="s">
        <v>521</v>
      </c>
      <c r="J81" s="83">
        <v>1</v>
      </c>
      <c r="K81" s="110">
        <v>1038888</v>
      </c>
      <c r="L81" s="114">
        <f>J81*K81</f>
        <v>1038888</v>
      </c>
    </row>
    <row r="82" spans="1:12" ht="39.75" customHeight="1" x14ac:dyDescent="0.25">
      <c r="A82" s="115">
        <v>35</v>
      </c>
      <c r="B82" s="123">
        <v>44708</v>
      </c>
      <c r="C82" s="152" t="s">
        <v>524</v>
      </c>
      <c r="D82" s="116" t="s">
        <v>239</v>
      </c>
      <c r="E82" s="116" t="s">
        <v>200</v>
      </c>
      <c r="F82" s="83">
        <v>341702</v>
      </c>
      <c r="G82" s="3" t="s">
        <v>525</v>
      </c>
      <c r="H82" s="13">
        <v>307083288</v>
      </c>
      <c r="I82" s="83" t="s">
        <v>179</v>
      </c>
      <c r="J82" s="83">
        <v>30</v>
      </c>
      <c r="K82" s="110">
        <v>399000</v>
      </c>
      <c r="L82" s="114">
        <f>J82*K82</f>
        <v>11970000</v>
      </c>
    </row>
    <row r="83" spans="1:12" ht="39.75" customHeight="1" x14ac:dyDescent="0.25">
      <c r="A83" s="115">
        <v>36</v>
      </c>
      <c r="B83" s="123">
        <v>44708</v>
      </c>
      <c r="C83" s="152" t="s">
        <v>526</v>
      </c>
      <c r="D83" s="116" t="s">
        <v>163</v>
      </c>
      <c r="E83" s="116" t="s">
        <v>200</v>
      </c>
      <c r="F83" s="83">
        <v>343184</v>
      </c>
      <c r="G83" s="3" t="s">
        <v>527</v>
      </c>
      <c r="H83" s="13">
        <v>307599776</v>
      </c>
      <c r="I83" s="83" t="s">
        <v>179</v>
      </c>
      <c r="J83" s="83">
        <v>61</v>
      </c>
      <c r="K83" s="110">
        <v>29999</v>
      </c>
      <c r="L83" s="114">
        <f>J83*K83</f>
        <v>1829939</v>
      </c>
    </row>
    <row r="84" spans="1:12" ht="39.75" customHeight="1" x14ac:dyDescent="0.25">
      <c r="A84" s="115">
        <v>37</v>
      </c>
      <c r="B84" s="123">
        <v>44708</v>
      </c>
      <c r="C84" s="152" t="s">
        <v>528</v>
      </c>
      <c r="D84" s="116" t="s">
        <v>163</v>
      </c>
      <c r="E84" s="116" t="s">
        <v>200</v>
      </c>
      <c r="F84" s="83">
        <v>343329</v>
      </c>
      <c r="G84" s="3" t="s">
        <v>497</v>
      </c>
      <c r="H84" s="13">
        <v>306089114</v>
      </c>
      <c r="I84" s="83" t="s">
        <v>249</v>
      </c>
      <c r="J84" s="83">
        <v>10</v>
      </c>
      <c r="K84" s="110">
        <v>15000</v>
      </c>
      <c r="L84" s="114">
        <f t="shared" si="1"/>
        <v>150000</v>
      </c>
    </row>
    <row r="85" spans="1:12" ht="39.75" customHeight="1" x14ac:dyDescent="0.25">
      <c r="A85" s="115">
        <v>38</v>
      </c>
      <c r="B85" s="123">
        <v>44713</v>
      </c>
      <c r="C85" s="152" t="s">
        <v>529</v>
      </c>
      <c r="D85" s="116" t="s">
        <v>163</v>
      </c>
      <c r="E85" s="116" t="s">
        <v>200</v>
      </c>
      <c r="F85" s="83">
        <v>354640</v>
      </c>
      <c r="G85" s="3" t="s">
        <v>530</v>
      </c>
      <c r="H85" s="13">
        <v>309171200</v>
      </c>
      <c r="I85" s="83" t="s">
        <v>531</v>
      </c>
      <c r="J85" s="83">
        <v>2</v>
      </c>
      <c r="K85" s="110">
        <v>198000</v>
      </c>
      <c r="L85" s="114">
        <f t="shared" si="1"/>
        <v>396000</v>
      </c>
    </row>
    <row r="86" spans="1:12" ht="39.75" customHeight="1" x14ac:dyDescent="0.25">
      <c r="A86" s="115">
        <v>39</v>
      </c>
      <c r="B86" s="123">
        <v>44730</v>
      </c>
      <c r="C86" s="152" t="s">
        <v>532</v>
      </c>
      <c r="D86" s="116" t="s">
        <v>163</v>
      </c>
      <c r="E86" s="116" t="s">
        <v>200</v>
      </c>
      <c r="F86" s="83">
        <v>403109</v>
      </c>
      <c r="G86" s="3" t="s">
        <v>533</v>
      </c>
      <c r="H86" s="13">
        <v>32205941230045</v>
      </c>
      <c r="I86" s="83" t="s">
        <v>171</v>
      </c>
      <c r="J86" s="83">
        <v>10</v>
      </c>
      <c r="K86" s="110">
        <v>8880</v>
      </c>
      <c r="L86" s="114">
        <f t="shared" si="1"/>
        <v>88800</v>
      </c>
    </row>
    <row r="87" spans="1:12" ht="39.75" customHeight="1" x14ac:dyDescent="0.25">
      <c r="A87" s="115">
        <v>40</v>
      </c>
      <c r="B87" s="123">
        <v>44735</v>
      </c>
      <c r="C87" s="152" t="s">
        <v>534</v>
      </c>
      <c r="D87" s="116" t="s">
        <v>163</v>
      </c>
      <c r="E87" s="116" t="s">
        <v>200</v>
      </c>
      <c r="F87" s="83">
        <v>414398</v>
      </c>
      <c r="G87" s="3" t="s">
        <v>535</v>
      </c>
      <c r="H87" s="13">
        <v>309377441</v>
      </c>
      <c r="I87" s="83" t="s">
        <v>171</v>
      </c>
      <c r="J87" s="83">
        <v>10</v>
      </c>
      <c r="K87" s="110">
        <v>2280</v>
      </c>
      <c r="L87" s="114">
        <f t="shared" si="1"/>
        <v>22800</v>
      </c>
    </row>
    <row r="88" spans="1:12" ht="39.75" customHeight="1" x14ac:dyDescent="0.25">
      <c r="A88" s="115">
        <v>41</v>
      </c>
      <c r="B88" s="123">
        <v>44735</v>
      </c>
      <c r="C88" s="152" t="s">
        <v>536</v>
      </c>
      <c r="D88" s="116" t="s">
        <v>163</v>
      </c>
      <c r="E88" s="116" t="s">
        <v>200</v>
      </c>
      <c r="F88" s="83">
        <v>415103</v>
      </c>
      <c r="G88" s="3" t="s">
        <v>537</v>
      </c>
      <c r="H88" s="13">
        <v>309208484</v>
      </c>
      <c r="I88" s="83" t="s">
        <v>179</v>
      </c>
      <c r="J88" s="83">
        <v>10</v>
      </c>
      <c r="K88" s="110">
        <v>8500</v>
      </c>
      <c r="L88" s="114">
        <f t="shared" si="1"/>
        <v>85000</v>
      </c>
    </row>
    <row r="89" spans="1:12" ht="39.75" customHeight="1" x14ac:dyDescent="0.25">
      <c r="A89" s="115">
        <v>42</v>
      </c>
      <c r="B89" s="123">
        <v>44735</v>
      </c>
      <c r="C89" s="152" t="s">
        <v>538</v>
      </c>
      <c r="D89" s="116" t="s">
        <v>163</v>
      </c>
      <c r="E89" s="116" t="s">
        <v>200</v>
      </c>
      <c r="F89" s="83">
        <v>414648</v>
      </c>
      <c r="G89" s="3" t="s">
        <v>539</v>
      </c>
      <c r="H89" s="13">
        <v>307606759</v>
      </c>
      <c r="I89" s="83" t="s">
        <v>179</v>
      </c>
      <c r="J89" s="83">
        <v>1</v>
      </c>
      <c r="K89" s="110">
        <v>388888</v>
      </c>
      <c r="L89" s="114">
        <f t="shared" si="1"/>
        <v>388888</v>
      </c>
    </row>
    <row r="90" spans="1:12" ht="39.75" customHeight="1" x14ac:dyDescent="0.25">
      <c r="A90" s="115">
        <v>43</v>
      </c>
      <c r="B90" s="123">
        <v>44735</v>
      </c>
      <c r="C90" s="152" t="s">
        <v>540</v>
      </c>
      <c r="D90" s="116" t="s">
        <v>163</v>
      </c>
      <c r="E90" s="116" t="s">
        <v>200</v>
      </c>
      <c r="F90" s="83">
        <v>414465</v>
      </c>
      <c r="G90" s="3" t="s">
        <v>541</v>
      </c>
      <c r="H90" s="13">
        <v>306167372</v>
      </c>
      <c r="I90" s="83" t="s">
        <v>179</v>
      </c>
      <c r="J90" s="83">
        <v>5</v>
      </c>
      <c r="K90" s="110">
        <v>10200.01</v>
      </c>
      <c r="L90" s="114">
        <f t="shared" si="1"/>
        <v>51000.05</v>
      </c>
    </row>
    <row r="91" spans="1:12" ht="39.75" customHeight="1" x14ac:dyDescent="0.25">
      <c r="A91" s="419" t="s">
        <v>1357</v>
      </c>
      <c r="B91" s="420"/>
      <c r="C91" s="420"/>
      <c r="D91" s="420"/>
      <c r="E91" s="420"/>
      <c r="F91" s="420"/>
      <c r="G91" s="420"/>
      <c r="H91" s="420"/>
      <c r="I91" s="421"/>
      <c r="J91" s="150">
        <f>SUM(J48:J90)</f>
        <v>821</v>
      </c>
      <c r="K91" s="150">
        <f>SUM(K48:K90)</f>
        <v>3380470.01</v>
      </c>
      <c r="L91" s="150">
        <f>SUM(L48:L90)</f>
        <v>24734141.050000001</v>
      </c>
    </row>
    <row r="92" spans="1:12" ht="39.75" customHeight="1" x14ac:dyDescent="0.25">
      <c r="A92" s="80"/>
      <c r="B92" s="147"/>
      <c r="C92" s="153"/>
      <c r="D92" s="130"/>
      <c r="E92" s="130"/>
      <c r="F92" s="130"/>
      <c r="G92" s="97"/>
      <c r="H92" s="80"/>
      <c r="I92" s="130"/>
      <c r="J92" s="130"/>
      <c r="K92" s="148"/>
      <c r="L92" s="149"/>
    </row>
    <row r="93" spans="1:12" ht="84.75" customHeight="1" x14ac:dyDescent="0.25">
      <c r="A93" s="408" t="s">
        <v>1607</v>
      </c>
      <c r="B93" s="408"/>
      <c r="C93" s="408"/>
      <c r="D93" s="408"/>
      <c r="E93" s="408"/>
      <c r="F93" s="408"/>
      <c r="G93" s="408"/>
      <c r="H93" s="408"/>
      <c r="I93" s="408"/>
      <c r="J93" s="408"/>
      <c r="K93" s="408"/>
      <c r="L93" s="408"/>
    </row>
    <row r="94" spans="1:12" ht="39.75" customHeight="1" x14ac:dyDescent="0.25">
      <c r="A94" s="1"/>
      <c r="B94" s="42"/>
      <c r="C94" s="1"/>
      <c r="D94" s="42"/>
      <c r="E94" s="42"/>
      <c r="F94" s="42"/>
      <c r="G94" s="1"/>
      <c r="H94" s="42"/>
      <c r="I94" s="42"/>
      <c r="J94" s="42"/>
      <c r="K94" s="42"/>
      <c r="L94" s="42"/>
    </row>
    <row r="95" spans="1:12" ht="39.75" customHeight="1" x14ac:dyDescent="0.25">
      <c r="A95" s="310" t="s">
        <v>13</v>
      </c>
      <c r="B95" s="310" t="s">
        <v>14</v>
      </c>
      <c r="C95" s="402" t="s">
        <v>7</v>
      </c>
      <c r="D95" s="310" t="s">
        <v>57</v>
      </c>
      <c r="E95" s="310" t="s">
        <v>11</v>
      </c>
      <c r="F95" s="310" t="s">
        <v>12</v>
      </c>
      <c r="G95" s="404" t="s">
        <v>101</v>
      </c>
      <c r="H95" s="404"/>
      <c r="I95" s="310" t="s">
        <v>8</v>
      </c>
      <c r="J95" s="310" t="s">
        <v>9</v>
      </c>
      <c r="K95" s="310" t="s">
        <v>10</v>
      </c>
      <c r="L95" s="310" t="s">
        <v>114</v>
      </c>
    </row>
    <row r="96" spans="1:12" ht="39.75" customHeight="1" x14ac:dyDescent="0.25">
      <c r="A96" s="312"/>
      <c r="B96" s="312"/>
      <c r="C96" s="403"/>
      <c r="D96" s="312"/>
      <c r="E96" s="312"/>
      <c r="F96" s="312"/>
      <c r="G96" s="274" t="s">
        <v>107</v>
      </c>
      <c r="H96" s="170" t="s">
        <v>110</v>
      </c>
      <c r="I96" s="312"/>
      <c r="J96" s="312"/>
      <c r="K96" s="312"/>
      <c r="L96" s="312"/>
    </row>
    <row r="97" spans="1:12" ht="39.75" customHeight="1" x14ac:dyDescent="0.25">
      <c r="A97" s="322" t="s">
        <v>559</v>
      </c>
      <c r="B97" s="322"/>
      <c r="C97" s="322"/>
      <c r="D97" s="322"/>
      <c r="E97" s="322"/>
      <c r="F97" s="322"/>
      <c r="G97" s="322"/>
      <c r="H97" s="322"/>
      <c r="I97" s="322"/>
      <c r="J97" s="322"/>
      <c r="K97" s="322"/>
      <c r="L97" s="322"/>
    </row>
    <row r="98" spans="1:12" ht="39.75" customHeight="1" x14ac:dyDescent="0.3">
      <c r="A98" s="16">
        <v>1</v>
      </c>
      <c r="B98" s="107">
        <v>44595</v>
      </c>
      <c r="C98" s="154" t="s">
        <v>210</v>
      </c>
      <c r="D98" s="83" t="s">
        <v>162</v>
      </c>
      <c r="E98" s="83" t="s">
        <v>211</v>
      </c>
      <c r="F98" s="108" t="s">
        <v>212</v>
      </c>
      <c r="G98" s="154" t="s">
        <v>213</v>
      </c>
      <c r="H98" s="109">
        <v>306089114</v>
      </c>
      <c r="I98" s="83" t="s">
        <v>179</v>
      </c>
      <c r="J98" s="83">
        <v>10</v>
      </c>
      <c r="K98" s="110">
        <v>14000</v>
      </c>
      <c r="L98" s="111">
        <f>J98*K98/1000</f>
        <v>140</v>
      </c>
    </row>
    <row r="99" spans="1:12" ht="39.75" customHeight="1" x14ac:dyDescent="0.3">
      <c r="A99" s="16">
        <v>2</v>
      </c>
      <c r="B99" s="107">
        <v>44595</v>
      </c>
      <c r="C99" s="154" t="s">
        <v>214</v>
      </c>
      <c r="D99" s="83" t="s">
        <v>162</v>
      </c>
      <c r="E99" s="83" t="s">
        <v>211</v>
      </c>
      <c r="F99" s="112" t="s">
        <v>215</v>
      </c>
      <c r="G99" s="154" t="s">
        <v>216</v>
      </c>
      <c r="H99" s="109">
        <v>308953106</v>
      </c>
      <c r="I99" s="83" t="s">
        <v>179</v>
      </c>
      <c r="J99" s="83">
        <v>30</v>
      </c>
      <c r="K99" s="110">
        <v>10500</v>
      </c>
      <c r="L99" s="111">
        <f t="shared" ref="L99:L105" si="2">J99*K99/1000</f>
        <v>315</v>
      </c>
    </row>
    <row r="100" spans="1:12" ht="39.75" customHeight="1" x14ac:dyDescent="0.3">
      <c r="A100" s="16">
        <v>3</v>
      </c>
      <c r="B100" s="107">
        <v>44595</v>
      </c>
      <c r="C100" s="154" t="s">
        <v>217</v>
      </c>
      <c r="D100" s="83" t="s">
        <v>162</v>
      </c>
      <c r="E100" s="83" t="s">
        <v>211</v>
      </c>
      <c r="F100" s="112" t="s">
        <v>218</v>
      </c>
      <c r="G100" s="154" t="s">
        <v>219</v>
      </c>
      <c r="H100" s="109">
        <v>306678188</v>
      </c>
      <c r="I100" s="83" t="s">
        <v>220</v>
      </c>
      <c r="J100" s="83">
        <v>30</v>
      </c>
      <c r="K100" s="110">
        <v>31200</v>
      </c>
      <c r="L100" s="111">
        <f t="shared" si="2"/>
        <v>936</v>
      </c>
    </row>
    <row r="101" spans="1:12" ht="39.75" customHeight="1" x14ac:dyDescent="0.3">
      <c r="A101" s="16">
        <v>4</v>
      </c>
      <c r="B101" s="107">
        <v>44597</v>
      </c>
      <c r="C101" s="154" t="s">
        <v>221</v>
      </c>
      <c r="D101" s="83" t="s">
        <v>162</v>
      </c>
      <c r="E101" s="83" t="s">
        <v>211</v>
      </c>
      <c r="F101" s="112" t="s">
        <v>222</v>
      </c>
      <c r="G101" s="154" t="s">
        <v>223</v>
      </c>
      <c r="H101" s="109">
        <v>306894560</v>
      </c>
      <c r="I101" s="83" t="s">
        <v>224</v>
      </c>
      <c r="J101" s="83">
        <v>200</v>
      </c>
      <c r="K101" s="110">
        <v>8970</v>
      </c>
      <c r="L101" s="111">
        <f t="shared" si="2"/>
        <v>1794</v>
      </c>
    </row>
    <row r="102" spans="1:12" ht="39.75" customHeight="1" x14ac:dyDescent="0.3">
      <c r="A102" s="16">
        <v>5</v>
      </c>
      <c r="B102" s="107">
        <v>44597</v>
      </c>
      <c r="C102" s="154" t="s">
        <v>225</v>
      </c>
      <c r="D102" s="83" t="s">
        <v>162</v>
      </c>
      <c r="E102" s="83" t="s">
        <v>211</v>
      </c>
      <c r="F102" s="112" t="s">
        <v>226</v>
      </c>
      <c r="G102" s="154" t="s">
        <v>227</v>
      </c>
      <c r="H102" s="109">
        <v>307673660</v>
      </c>
      <c r="I102" s="83" t="s">
        <v>189</v>
      </c>
      <c r="J102" s="83">
        <v>20</v>
      </c>
      <c r="K102" s="110">
        <v>23800</v>
      </c>
      <c r="L102" s="111">
        <f t="shared" si="2"/>
        <v>476</v>
      </c>
    </row>
    <row r="103" spans="1:12" ht="39.75" customHeight="1" x14ac:dyDescent="0.3">
      <c r="A103" s="16">
        <v>6</v>
      </c>
      <c r="B103" s="107">
        <v>44609</v>
      </c>
      <c r="C103" s="154" t="s">
        <v>228</v>
      </c>
      <c r="D103" s="83" t="s">
        <v>162</v>
      </c>
      <c r="E103" s="83" t="s">
        <v>211</v>
      </c>
      <c r="F103" s="112" t="s">
        <v>229</v>
      </c>
      <c r="G103" s="154" t="s">
        <v>230</v>
      </c>
      <c r="H103" s="109">
        <v>307606759</v>
      </c>
      <c r="I103" s="83" t="s">
        <v>179</v>
      </c>
      <c r="J103" s="83">
        <v>40</v>
      </c>
      <c r="K103" s="110">
        <v>12800</v>
      </c>
      <c r="L103" s="111">
        <f t="shared" si="2"/>
        <v>512</v>
      </c>
    </row>
    <row r="104" spans="1:12" ht="39.75" customHeight="1" x14ac:dyDescent="0.3">
      <c r="A104" s="16">
        <v>7</v>
      </c>
      <c r="B104" s="107">
        <v>44636</v>
      </c>
      <c r="C104" s="154" t="s">
        <v>231</v>
      </c>
      <c r="D104" s="83" t="s">
        <v>162</v>
      </c>
      <c r="E104" s="83" t="s">
        <v>211</v>
      </c>
      <c r="F104" s="112" t="s">
        <v>232</v>
      </c>
      <c r="G104" s="154" t="s">
        <v>233</v>
      </c>
      <c r="H104" s="109">
        <v>301667173</v>
      </c>
      <c r="I104" s="83" t="s">
        <v>179</v>
      </c>
      <c r="J104" s="83">
        <v>10</v>
      </c>
      <c r="K104" s="110">
        <v>149500</v>
      </c>
      <c r="L104" s="111">
        <f t="shared" si="2"/>
        <v>1495</v>
      </c>
    </row>
    <row r="105" spans="1:12" ht="39.75" customHeight="1" x14ac:dyDescent="0.3">
      <c r="A105" s="16">
        <v>8</v>
      </c>
      <c r="B105" s="107">
        <v>44655</v>
      </c>
      <c r="C105" s="154" t="s">
        <v>234</v>
      </c>
      <c r="D105" s="83" t="s">
        <v>162</v>
      </c>
      <c r="E105" s="83" t="s">
        <v>211</v>
      </c>
      <c r="F105" s="112" t="s">
        <v>235</v>
      </c>
      <c r="G105" s="154" t="s">
        <v>236</v>
      </c>
      <c r="H105" s="109">
        <v>308476153</v>
      </c>
      <c r="I105" s="83" t="s">
        <v>179</v>
      </c>
      <c r="J105" s="83">
        <v>200</v>
      </c>
      <c r="K105" s="110">
        <v>22570</v>
      </c>
      <c r="L105" s="111">
        <f t="shared" si="2"/>
        <v>4514</v>
      </c>
    </row>
    <row r="106" spans="1:12" ht="39.75" customHeight="1" x14ac:dyDescent="0.25">
      <c r="A106" s="322" t="s">
        <v>560</v>
      </c>
      <c r="B106" s="322"/>
      <c r="C106" s="322"/>
      <c r="D106" s="322"/>
      <c r="E106" s="322"/>
      <c r="F106" s="322"/>
      <c r="G106" s="322"/>
      <c r="H106" s="322"/>
      <c r="I106" s="322"/>
      <c r="J106" s="322"/>
      <c r="K106" s="322"/>
      <c r="L106" s="322"/>
    </row>
    <row r="107" spans="1:12" ht="39.75" customHeight="1" x14ac:dyDescent="0.3">
      <c r="A107" s="13">
        <v>1</v>
      </c>
      <c r="B107" s="107">
        <v>44595</v>
      </c>
      <c r="C107" s="154" t="s">
        <v>210</v>
      </c>
      <c r="D107" s="83" t="s">
        <v>162</v>
      </c>
      <c r="E107" s="83" t="s">
        <v>211</v>
      </c>
      <c r="F107" s="113" t="s">
        <v>212</v>
      </c>
      <c r="G107" s="154" t="s">
        <v>213</v>
      </c>
      <c r="H107" s="109">
        <v>306089114</v>
      </c>
      <c r="I107" s="83" t="s">
        <v>179</v>
      </c>
      <c r="J107" s="83">
        <v>10</v>
      </c>
      <c r="K107" s="110">
        <v>14000</v>
      </c>
      <c r="L107" s="114">
        <f t="shared" ref="L107:L113" si="3">J107*K107</f>
        <v>140000</v>
      </c>
    </row>
    <row r="108" spans="1:12" ht="39.75" customHeight="1" x14ac:dyDescent="0.3">
      <c r="A108" s="13">
        <v>2</v>
      </c>
      <c r="B108" s="107">
        <v>44595</v>
      </c>
      <c r="C108" s="154" t="s">
        <v>214</v>
      </c>
      <c r="D108" s="83" t="s">
        <v>162</v>
      </c>
      <c r="E108" s="83" t="s">
        <v>211</v>
      </c>
      <c r="F108" s="112" t="s">
        <v>215</v>
      </c>
      <c r="G108" s="154" t="s">
        <v>216</v>
      </c>
      <c r="H108" s="109">
        <v>308953106</v>
      </c>
      <c r="I108" s="83" t="s">
        <v>179</v>
      </c>
      <c r="J108" s="83">
        <v>30</v>
      </c>
      <c r="K108" s="110">
        <v>10500</v>
      </c>
      <c r="L108" s="114">
        <f t="shared" si="3"/>
        <v>315000</v>
      </c>
    </row>
    <row r="109" spans="1:12" ht="39.75" customHeight="1" x14ac:dyDescent="0.3">
      <c r="A109" s="13">
        <v>3</v>
      </c>
      <c r="B109" s="107">
        <v>44595</v>
      </c>
      <c r="C109" s="154" t="s">
        <v>217</v>
      </c>
      <c r="D109" s="83" t="s">
        <v>162</v>
      </c>
      <c r="E109" s="83" t="s">
        <v>211</v>
      </c>
      <c r="F109" s="112" t="s">
        <v>218</v>
      </c>
      <c r="G109" s="154" t="s">
        <v>219</v>
      </c>
      <c r="H109" s="109">
        <v>306678188</v>
      </c>
      <c r="I109" s="83" t="s">
        <v>220</v>
      </c>
      <c r="J109" s="83">
        <v>30</v>
      </c>
      <c r="K109" s="110">
        <v>31200</v>
      </c>
      <c r="L109" s="114">
        <f t="shared" si="3"/>
        <v>936000</v>
      </c>
    </row>
    <row r="110" spans="1:12" ht="39.75" customHeight="1" x14ac:dyDescent="0.3">
      <c r="A110" s="13">
        <v>4</v>
      </c>
      <c r="B110" s="107">
        <v>44597</v>
      </c>
      <c r="C110" s="154" t="s">
        <v>221</v>
      </c>
      <c r="D110" s="83" t="s">
        <v>162</v>
      </c>
      <c r="E110" s="83" t="s">
        <v>211</v>
      </c>
      <c r="F110" s="112" t="s">
        <v>222</v>
      </c>
      <c r="G110" s="154" t="s">
        <v>223</v>
      </c>
      <c r="H110" s="109">
        <v>306894560</v>
      </c>
      <c r="I110" s="83" t="s">
        <v>224</v>
      </c>
      <c r="J110" s="83">
        <v>200</v>
      </c>
      <c r="K110" s="110">
        <v>8970</v>
      </c>
      <c r="L110" s="114">
        <f t="shared" si="3"/>
        <v>1794000</v>
      </c>
    </row>
    <row r="111" spans="1:12" ht="39.75" customHeight="1" x14ac:dyDescent="0.3">
      <c r="A111" s="13">
        <v>5</v>
      </c>
      <c r="B111" s="107">
        <v>44597</v>
      </c>
      <c r="C111" s="154" t="s">
        <v>225</v>
      </c>
      <c r="D111" s="83" t="s">
        <v>162</v>
      </c>
      <c r="E111" s="83" t="s">
        <v>211</v>
      </c>
      <c r="F111" s="112" t="s">
        <v>226</v>
      </c>
      <c r="G111" s="154" t="s">
        <v>227</v>
      </c>
      <c r="H111" s="109">
        <v>307673660</v>
      </c>
      <c r="I111" s="83" t="s">
        <v>189</v>
      </c>
      <c r="J111" s="83">
        <v>20</v>
      </c>
      <c r="K111" s="110">
        <v>23800</v>
      </c>
      <c r="L111" s="114">
        <f t="shared" si="3"/>
        <v>476000</v>
      </c>
    </row>
    <row r="112" spans="1:12" ht="39.75" customHeight="1" x14ac:dyDescent="0.3">
      <c r="A112" s="13">
        <v>6</v>
      </c>
      <c r="B112" s="107">
        <v>44609</v>
      </c>
      <c r="C112" s="154" t="s">
        <v>228</v>
      </c>
      <c r="D112" s="83" t="s">
        <v>162</v>
      </c>
      <c r="E112" s="83" t="s">
        <v>211</v>
      </c>
      <c r="F112" s="112" t="s">
        <v>229</v>
      </c>
      <c r="G112" s="154" t="s">
        <v>230</v>
      </c>
      <c r="H112" s="109">
        <v>307606759</v>
      </c>
      <c r="I112" s="83" t="s">
        <v>179</v>
      </c>
      <c r="J112" s="83">
        <v>40</v>
      </c>
      <c r="K112" s="110">
        <v>12800</v>
      </c>
      <c r="L112" s="114">
        <f t="shared" si="3"/>
        <v>512000</v>
      </c>
    </row>
    <row r="113" spans="1:12" ht="39.75" customHeight="1" x14ac:dyDescent="0.3">
      <c r="A113" s="13">
        <v>7</v>
      </c>
      <c r="B113" s="107">
        <v>44636</v>
      </c>
      <c r="C113" s="154" t="s">
        <v>231</v>
      </c>
      <c r="D113" s="83" t="s">
        <v>162</v>
      </c>
      <c r="E113" s="83" t="s">
        <v>211</v>
      </c>
      <c r="F113" s="112" t="s">
        <v>232</v>
      </c>
      <c r="G113" s="154" t="s">
        <v>233</v>
      </c>
      <c r="H113" s="109">
        <v>301667173</v>
      </c>
      <c r="I113" s="83" t="s">
        <v>179</v>
      </c>
      <c r="J113" s="83">
        <v>10</v>
      </c>
      <c r="K113" s="110">
        <v>149500</v>
      </c>
      <c r="L113" s="114">
        <f t="shared" si="3"/>
        <v>1495000</v>
      </c>
    </row>
    <row r="114" spans="1:12" ht="39.75" customHeight="1" x14ac:dyDescent="0.3">
      <c r="A114" s="13">
        <v>8</v>
      </c>
      <c r="B114" s="107">
        <v>44655</v>
      </c>
      <c r="C114" s="154" t="s">
        <v>234</v>
      </c>
      <c r="D114" s="83" t="s">
        <v>162</v>
      </c>
      <c r="E114" s="83" t="s">
        <v>211</v>
      </c>
      <c r="F114" s="112" t="s">
        <v>235</v>
      </c>
      <c r="G114" s="154" t="s">
        <v>236</v>
      </c>
      <c r="H114" s="109">
        <v>308476153</v>
      </c>
      <c r="I114" s="83" t="s">
        <v>179</v>
      </c>
      <c r="J114" s="83">
        <v>200</v>
      </c>
      <c r="K114" s="110">
        <v>22570</v>
      </c>
      <c r="L114" s="114">
        <f>J114*K114</f>
        <v>4514000</v>
      </c>
    </row>
    <row r="115" spans="1:12" ht="39.75" customHeight="1" x14ac:dyDescent="0.3">
      <c r="A115" s="13">
        <v>9</v>
      </c>
      <c r="B115" s="107">
        <v>44658</v>
      </c>
      <c r="C115" s="154" t="s">
        <v>561</v>
      </c>
      <c r="D115" s="83" t="s">
        <v>162</v>
      </c>
      <c r="E115" s="83" t="s">
        <v>211</v>
      </c>
      <c r="F115" s="112" t="s">
        <v>562</v>
      </c>
      <c r="G115" s="154" t="s">
        <v>213</v>
      </c>
      <c r="H115" s="109">
        <v>306089114</v>
      </c>
      <c r="I115" s="83" t="s">
        <v>179</v>
      </c>
      <c r="J115" s="83">
        <v>50</v>
      </c>
      <c r="K115" s="110">
        <v>8800</v>
      </c>
      <c r="L115" s="114">
        <f>J115*K115</f>
        <v>440000</v>
      </c>
    </row>
    <row r="116" spans="1:12" ht="39.75" customHeight="1" x14ac:dyDescent="0.3">
      <c r="A116" s="13">
        <v>10</v>
      </c>
      <c r="B116" s="107">
        <v>44663</v>
      </c>
      <c r="C116" s="154" t="s">
        <v>498</v>
      </c>
      <c r="D116" s="83" t="s">
        <v>162</v>
      </c>
      <c r="E116" s="83" t="s">
        <v>211</v>
      </c>
      <c r="F116" s="112" t="s">
        <v>563</v>
      </c>
      <c r="G116" s="154" t="s">
        <v>213</v>
      </c>
      <c r="H116" s="109">
        <v>306089114</v>
      </c>
      <c r="I116" s="83" t="s">
        <v>224</v>
      </c>
      <c r="J116" s="83">
        <v>20</v>
      </c>
      <c r="K116" s="110">
        <v>4200</v>
      </c>
      <c r="L116" s="114">
        <f>J116*K116</f>
        <v>84000</v>
      </c>
    </row>
    <row r="117" spans="1:12" ht="39.75" customHeight="1" x14ac:dyDescent="0.3">
      <c r="A117" s="13">
        <v>11</v>
      </c>
      <c r="B117" s="107">
        <v>44663</v>
      </c>
      <c r="C117" s="154" t="s">
        <v>469</v>
      </c>
      <c r="D117" s="83" t="s">
        <v>162</v>
      </c>
      <c r="E117" s="83" t="s">
        <v>211</v>
      </c>
      <c r="F117" s="112" t="s">
        <v>564</v>
      </c>
      <c r="G117" s="154" t="s">
        <v>565</v>
      </c>
      <c r="H117" s="109">
        <v>308193245</v>
      </c>
      <c r="I117" s="83" t="s">
        <v>179</v>
      </c>
      <c r="J117" s="83">
        <v>20</v>
      </c>
      <c r="K117" s="110">
        <v>140000</v>
      </c>
      <c r="L117" s="114">
        <f t="shared" ref="L117:L130" si="4">J117*K117</f>
        <v>2800000</v>
      </c>
    </row>
    <row r="118" spans="1:12" ht="39.75" customHeight="1" x14ac:dyDescent="0.3">
      <c r="A118" s="13">
        <v>12</v>
      </c>
      <c r="B118" s="107">
        <v>44664</v>
      </c>
      <c r="C118" s="154" t="s">
        <v>566</v>
      </c>
      <c r="D118" s="83" t="s">
        <v>162</v>
      </c>
      <c r="E118" s="83" t="s">
        <v>211</v>
      </c>
      <c r="F118" s="112" t="s">
        <v>567</v>
      </c>
      <c r="G118" s="154" t="s">
        <v>213</v>
      </c>
      <c r="H118" s="109">
        <v>306089114</v>
      </c>
      <c r="I118" s="83" t="s">
        <v>220</v>
      </c>
      <c r="J118" s="83">
        <v>10</v>
      </c>
      <c r="K118" s="110">
        <v>28500</v>
      </c>
      <c r="L118" s="114">
        <f t="shared" si="4"/>
        <v>285000</v>
      </c>
    </row>
    <row r="119" spans="1:12" ht="39.75" customHeight="1" x14ac:dyDescent="0.3">
      <c r="A119" s="13">
        <v>13</v>
      </c>
      <c r="B119" s="107">
        <v>44665</v>
      </c>
      <c r="C119" s="154" t="s">
        <v>568</v>
      </c>
      <c r="D119" s="83" t="s">
        <v>162</v>
      </c>
      <c r="E119" s="83" t="s">
        <v>211</v>
      </c>
      <c r="F119" s="112" t="s">
        <v>569</v>
      </c>
      <c r="G119" s="154" t="s">
        <v>570</v>
      </c>
      <c r="H119" s="109">
        <v>205247459</v>
      </c>
      <c r="I119" s="83" t="s">
        <v>224</v>
      </c>
      <c r="J119" s="83">
        <v>200</v>
      </c>
      <c r="K119" s="110">
        <v>8395</v>
      </c>
      <c r="L119" s="114">
        <f t="shared" si="4"/>
        <v>1679000</v>
      </c>
    </row>
    <row r="120" spans="1:12" ht="39.75" customHeight="1" x14ac:dyDescent="0.3">
      <c r="A120" s="13">
        <v>14</v>
      </c>
      <c r="B120" s="107">
        <v>44666</v>
      </c>
      <c r="C120" s="154" t="s">
        <v>571</v>
      </c>
      <c r="D120" s="83" t="s">
        <v>162</v>
      </c>
      <c r="E120" s="83" t="s">
        <v>211</v>
      </c>
      <c r="F120" s="112" t="s">
        <v>572</v>
      </c>
      <c r="G120" s="154" t="s">
        <v>573</v>
      </c>
      <c r="H120" s="109">
        <v>306982910</v>
      </c>
      <c r="I120" s="83" t="s">
        <v>179</v>
      </c>
      <c r="J120" s="83">
        <v>100</v>
      </c>
      <c r="K120" s="110">
        <v>1444</v>
      </c>
      <c r="L120" s="114">
        <f t="shared" si="4"/>
        <v>144400</v>
      </c>
    </row>
    <row r="121" spans="1:12" ht="39.75" customHeight="1" x14ac:dyDescent="0.3">
      <c r="A121" s="13">
        <v>15</v>
      </c>
      <c r="B121" s="107">
        <v>44700</v>
      </c>
      <c r="C121" s="154" t="s">
        <v>231</v>
      </c>
      <c r="D121" s="83" t="s">
        <v>162</v>
      </c>
      <c r="E121" s="83" t="s">
        <v>211</v>
      </c>
      <c r="F121" s="112" t="s">
        <v>574</v>
      </c>
      <c r="G121" s="154" t="s">
        <v>575</v>
      </c>
      <c r="H121" s="109">
        <v>307617974</v>
      </c>
      <c r="I121" s="83" t="s">
        <v>179</v>
      </c>
      <c r="J121" s="83">
        <v>20</v>
      </c>
      <c r="K121" s="110">
        <v>111666</v>
      </c>
      <c r="L121" s="114">
        <f t="shared" si="4"/>
        <v>2233320</v>
      </c>
    </row>
    <row r="122" spans="1:12" ht="39.75" customHeight="1" x14ac:dyDescent="0.3">
      <c r="A122" s="13">
        <v>16</v>
      </c>
      <c r="B122" s="107">
        <v>44700</v>
      </c>
      <c r="C122" s="154" t="s">
        <v>274</v>
      </c>
      <c r="D122" s="83" t="s">
        <v>162</v>
      </c>
      <c r="E122" s="83" t="s">
        <v>211</v>
      </c>
      <c r="F122" s="112" t="s">
        <v>576</v>
      </c>
      <c r="G122" s="154" t="s">
        <v>577</v>
      </c>
      <c r="H122" s="109">
        <v>305960338</v>
      </c>
      <c r="I122" s="83" t="s">
        <v>578</v>
      </c>
      <c r="J122" s="83">
        <v>34</v>
      </c>
      <c r="K122" s="110">
        <v>149960</v>
      </c>
      <c r="L122" s="114">
        <f t="shared" si="4"/>
        <v>5098640</v>
      </c>
    </row>
    <row r="123" spans="1:12" ht="39.75" customHeight="1" x14ac:dyDescent="0.3">
      <c r="A123" s="13">
        <v>17</v>
      </c>
      <c r="B123" s="107">
        <v>44701</v>
      </c>
      <c r="C123" s="154" t="s">
        <v>579</v>
      </c>
      <c r="D123" s="83" t="s">
        <v>162</v>
      </c>
      <c r="E123" s="83" t="s">
        <v>211</v>
      </c>
      <c r="F123" s="112" t="s">
        <v>580</v>
      </c>
      <c r="G123" s="154" t="s">
        <v>581</v>
      </c>
      <c r="H123" s="109">
        <v>301699474</v>
      </c>
      <c r="I123" s="83" t="s">
        <v>179</v>
      </c>
      <c r="J123" s="83">
        <v>10</v>
      </c>
      <c r="K123" s="110">
        <v>155000</v>
      </c>
      <c r="L123" s="114">
        <f t="shared" si="4"/>
        <v>1550000</v>
      </c>
    </row>
    <row r="124" spans="1:12" ht="39.75" customHeight="1" x14ac:dyDescent="0.3">
      <c r="A124" s="13">
        <v>18</v>
      </c>
      <c r="B124" s="107">
        <v>44711</v>
      </c>
      <c r="C124" s="154" t="s">
        <v>274</v>
      </c>
      <c r="D124" s="83" t="s">
        <v>162</v>
      </c>
      <c r="E124" s="83" t="s">
        <v>211</v>
      </c>
      <c r="F124" s="112" t="s">
        <v>582</v>
      </c>
      <c r="G124" s="154" t="s">
        <v>577</v>
      </c>
      <c r="H124" s="109">
        <v>305960338</v>
      </c>
      <c r="I124" s="83" t="s">
        <v>578</v>
      </c>
      <c r="J124" s="83">
        <v>47.6</v>
      </c>
      <c r="K124" s="110">
        <v>149960</v>
      </c>
      <c r="L124" s="114">
        <f t="shared" si="4"/>
        <v>7138096</v>
      </c>
    </row>
    <row r="125" spans="1:12" ht="39.75" customHeight="1" x14ac:dyDescent="0.3">
      <c r="A125" s="13">
        <v>19</v>
      </c>
      <c r="B125" s="107">
        <v>44713</v>
      </c>
      <c r="C125" s="154" t="s">
        <v>583</v>
      </c>
      <c r="D125" s="83" t="s">
        <v>162</v>
      </c>
      <c r="E125" s="83" t="s">
        <v>211</v>
      </c>
      <c r="F125" s="112" t="s">
        <v>584</v>
      </c>
      <c r="G125" s="154" t="s">
        <v>573</v>
      </c>
      <c r="H125" s="109">
        <v>306982910</v>
      </c>
      <c r="I125" s="83" t="s">
        <v>179</v>
      </c>
      <c r="J125" s="83">
        <v>100</v>
      </c>
      <c r="K125" s="110">
        <v>688</v>
      </c>
      <c r="L125" s="114">
        <f t="shared" si="4"/>
        <v>68800</v>
      </c>
    </row>
    <row r="126" spans="1:12" ht="39.75" customHeight="1" x14ac:dyDescent="0.3">
      <c r="A126" s="13">
        <v>20</v>
      </c>
      <c r="B126" s="107">
        <v>44718</v>
      </c>
      <c r="C126" s="154" t="s">
        <v>585</v>
      </c>
      <c r="D126" s="83" t="s">
        <v>162</v>
      </c>
      <c r="E126" s="83" t="s">
        <v>211</v>
      </c>
      <c r="F126" s="112" t="s">
        <v>586</v>
      </c>
      <c r="G126" s="154" t="s">
        <v>587</v>
      </c>
      <c r="H126" s="109">
        <v>307966540</v>
      </c>
      <c r="I126" s="83" t="s">
        <v>179</v>
      </c>
      <c r="J126" s="83">
        <v>200</v>
      </c>
      <c r="K126" s="110">
        <v>20000</v>
      </c>
      <c r="L126" s="114">
        <f t="shared" si="4"/>
        <v>4000000</v>
      </c>
    </row>
    <row r="127" spans="1:12" ht="39.75" customHeight="1" x14ac:dyDescent="0.3">
      <c r="A127" s="13">
        <v>21</v>
      </c>
      <c r="B127" s="107">
        <v>44727</v>
      </c>
      <c r="C127" s="154" t="s">
        <v>217</v>
      </c>
      <c r="D127" s="83" t="s">
        <v>162</v>
      </c>
      <c r="E127" s="83" t="s">
        <v>211</v>
      </c>
      <c r="F127" s="112" t="s">
        <v>588</v>
      </c>
      <c r="G127" s="154" t="s">
        <v>589</v>
      </c>
      <c r="H127" s="109">
        <v>304144925</v>
      </c>
      <c r="I127" s="83" t="s">
        <v>220</v>
      </c>
      <c r="J127" s="83">
        <v>30</v>
      </c>
      <c r="K127" s="110">
        <v>52000</v>
      </c>
      <c r="L127" s="114">
        <f t="shared" si="4"/>
        <v>1560000</v>
      </c>
    </row>
    <row r="128" spans="1:12" ht="39.75" customHeight="1" x14ac:dyDescent="0.3">
      <c r="A128" s="13">
        <v>22</v>
      </c>
      <c r="B128" s="107">
        <v>44732</v>
      </c>
      <c r="C128" s="154" t="s">
        <v>590</v>
      </c>
      <c r="D128" s="83" t="s">
        <v>162</v>
      </c>
      <c r="E128" s="83" t="s">
        <v>211</v>
      </c>
      <c r="F128" s="112" t="s">
        <v>591</v>
      </c>
      <c r="G128" s="154" t="s">
        <v>592</v>
      </c>
      <c r="H128" s="109">
        <v>303847952</v>
      </c>
      <c r="I128" s="83" t="s">
        <v>179</v>
      </c>
      <c r="J128" s="83">
        <v>20</v>
      </c>
      <c r="K128" s="110">
        <v>6500</v>
      </c>
      <c r="L128" s="114">
        <f t="shared" si="4"/>
        <v>130000</v>
      </c>
    </row>
    <row r="129" spans="1:12" ht="39.75" customHeight="1" x14ac:dyDescent="0.3">
      <c r="A129" s="13">
        <v>23</v>
      </c>
      <c r="B129" s="107">
        <v>44734</v>
      </c>
      <c r="C129" s="154" t="s">
        <v>593</v>
      </c>
      <c r="D129" s="83" t="s">
        <v>162</v>
      </c>
      <c r="E129" s="83" t="s">
        <v>211</v>
      </c>
      <c r="F129" s="112" t="s">
        <v>594</v>
      </c>
      <c r="G129" s="154" t="s">
        <v>213</v>
      </c>
      <c r="H129" s="109">
        <v>306089114</v>
      </c>
      <c r="I129" s="83" t="s">
        <v>179</v>
      </c>
      <c r="J129" s="83">
        <v>20</v>
      </c>
      <c r="K129" s="110">
        <v>10000</v>
      </c>
      <c r="L129" s="114">
        <f t="shared" si="4"/>
        <v>200000</v>
      </c>
    </row>
    <row r="130" spans="1:12" ht="39.75" customHeight="1" x14ac:dyDescent="0.3">
      <c r="A130" s="13">
        <v>24</v>
      </c>
      <c r="B130" s="107">
        <v>44739</v>
      </c>
      <c r="C130" s="154" t="s">
        <v>595</v>
      </c>
      <c r="D130" s="83" t="s">
        <v>162</v>
      </c>
      <c r="E130" s="83" t="s">
        <v>211</v>
      </c>
      <c r="F130" s="112" t="s">
        <v>596</v>
      </c>
      <c r="G130" s="154" t="s">
        <v>597</v>
      </c>
      <c r="H130" s="112" t="s">
        <v>598</v>
      </c>
      <c r="I130" s="83" t="s">
        <v>179</v>
      </c>
      <c r="J130" s="83">
        <v>50</v>
      </c>
      <c r="K130" s="110">
        <v>13000</v>
      </c>
      <c r="L130" s="114">
        <f t="shared" si="4"/>
        <v>650000</v>
      </c>
    </row>
    <row r="131" spans="1:12" ht="39.75" customHeight="1" x14ac:dyDescent="0.3">
      <c r="A131" s="80"/>
      <c r="B131" s="160"/>
      <c r="C131" s="161"/>
      <c r="D131" s="130"/>
      <c r="E131" s="130"/>
      <c r="F131" s="162"/>
      <c r="G131" s="161"/>
      <c r="H131" s="162"/>
      <c r="I131" s="130"/>
      <c r="J131" s="130"/>
      <c r="K131" s="148"/>
      <c r="L131" s="149"/>
    </row>
    <row r="132" spans="1:12" ht="111.75" customHeight="1" x14ac:dyDescent="0.25">
      <c r="A132" s="414" t="s">
        <v>1608</v>
      </c>
      <c r="B132" s="414"/>
      <c r="C132" s="414"/>
      <c r="D132" s="414"/>
      <c r="E132" s="414"/>
      <c r="F132" s="414"/>
      <c r="G132" s="414"/>
      <c r="H132" s="414"/>
      <c r="I132" s="414"/>
      <c r="J132" s="414"/>
      <c r="K132" s="414"/>
      <c r="L132" s="414"/>
    </row>
    <row r="134" spans="1:12" ht="39.75" customHeight="1" x14ac:dyDescent="0.25">
      <c r="A134" s="411" t="s">
        <v>13</v>
      </c>
      <c r="B134" s="411" t="s">
        <v>14</v>
      </c>
      <c r="C134" s="415" t="s">
        <v>7</v>
      </c>
      <c r="D134" s="411" t="s">
        <v>57</v>
      </c>
      <c r="E134" s="411" t="s">
        <v>11</v>
      </c>
      <c r="F134" s="411" t="s">
        <v>12</v>
      </c>
      <c r="G134" s="417" t="s">
        <v>101</v>
      </c>
      <c r="H134" s="417"/>
      <c r="I134" s="411" t="s">
        <v>8</v>
      </c>
      <c r="J134" s="411" t="s">
        <v>9</v>
      </c>
      <c r="K134" s="411" t="s">
        <v>10</v>
      </c>
      <c r="L134" s="411" t="s">
        <v>114</v>
      </c>
    </row>
    <row r="135" spans="1:12" ht="39.75" customHeight="1" x14ac:dyDescent="0.25">
      <c r="A135" s="412"/>
      <c r="B135" s="412"/>
      <c r="C135" s="416"/>
      <c r="D135" s="412"/>
      <c r="E135" s="412"/>
      <c r="F135" s="412"/>
      <c r="G135" s="275" t="s">
        <v>107</v>
      </c>
      <c r="H135" s="169" t="s">
        <v>110</v>
      </c>
      <c r="I135" s="412"/>
      <c r="J135" s="412"/>
      <c r="K135" s="412"/>
      <c r="L135" s="412"/>
    </row>
    <row r="136" spans="1:12" ht="39.75" customHeight="1" x14ac:dyDescent="0.25">
      <c r="A136" s="115">
        <v>1</v>
      </c>
      <c r="B136" s="115" t="s">
        <v>602</v>
      </c>
      <c r="C136" s="152" t="s">
        <v>603</v>
      </c>
      <c r="D136" s="116" t="s">
        <v>163</v>
      </c>
      <c r="E136" s="116" t="s">
        <v>200</v>
      </c>
      <c r="F136" s="128">
        <v>22111007065738</v>
      </c>
      <c r="G136" s="144" t="s">
        <v>604</v>
      </c>
      <c r="H136" s="115">
        <v>303055063</v>
      </c>
      <c r="I136" s="116" t="s">
        <v>179</v>
      </c>
      <c r="J136" s="116">
        <v>6</v>
      </c>
      <c r="K136" s="117">
        <v>69000</v>
      </c>
      <c r="L136" s="121">
        <f t="shared" ref="L136:L147" si="5">J136*K136</f>
        <v>414000</v>
      </c>
    </row>
    <row r="137" spans="1:12" ht="39.75" customHeight="1" x14ac:dyDescent="0.25">
      <c r="A137" s="115">
        <f>+A136+1</f>
        <v>2</v>
      </c>
      <c r="B137" s="115" t="s">
        <v>605</v>
      </c>
      <c r="C137" s="152" t="s">
        <v>603</v>
      </c>
      <c r="D137" s="116" t="s">
        <v>163</v>
      </c>
      <c r="E137" s="116" t="s">
        <v>200</v>
      </c>
      <c r="F137" s="128">
        <v>22111007073027</v>
      </c>
      <c r="G137" s="144" t="s">
        <v>606</v>
      </c>
      <c r="H137" s="115">
        <v>309290529</v>
      </c>
      <c r="I137" s="116" t="s">
        <v>179</v>
      </c>
      <c r="J137" s="116">
        <v>10</v>
      </c>
      <c r="K137" s="117">
        <v>61308</v>
      </c>
      <c r="L137" s="121">
        <f t="shared" si="5"/>
        <v>613080</v>
      </c>
    </row>
    <row r="138" spans="1:12" ht="39.75" customHeight="1" x14ac:dyDescent="0.25">
      <c r="A138" s="115">
        <f>+A137+1</f>
        <v>3</v>
      </c>
      <c r="B138" s="115" t="s">
        <v>607</v>
      </c>
      <c r="C138" s="152" t="s">
        <v>608</v>
      </c>
      <c r="D138" s="116" t="s">
        <v>163</v>
      </c>
      <c r="E138" s="116" t="s">
        <v>200</v>
      </c>
      <c r="F138" s="128">
        <v>22111007073036</v>
      </c>
      <c r="G138" s="144" t="s">
        <v>609</v>
      </c>
      <c r="H138" s="115">
        <v>307048170</v>
      </c>
      <c r="I138" s="116" t="s">
        <v>179</v>
      </c>
      <c r="J138" s="116">
        <v>360</v>
      </c>
      <c r="K138" s="117">
        <v>1000</v>
      </c>
      <c r="L138" s="121">
        <f t="shared" si="5"/>
        <v>360000</v>
      </c>
    </row>
    <row r="139" spans="1:12" ht="39.75" customHeight="1" x14ac:dyDescent="0.25">
      <c r="A139" s="115">
        <v>4</v>
      </c>
      <c r="B139" s="115" t="s">
        <v>610</v>
      </c>
      <c r="C139" s="152" t="s">
        <v>611</v>
      </c>
      <c r="D139" s="116" t="s">
        <v>163</v>
      </c>
      <c r="E139" s="116" t="s">
        <v>200</v>
      </c>
      <c r="F139" s="128">
        <v>22111007064138</v>
      </c>
      <c r="G139" s="144" t="s">
        <v>609</v>
      </c>
      <c r="H139" s="115">
        <v>307048170</v>
      </c>
      <c r="I139" s="116" t="s">
        <v>179</v>
      </c>
      <c r="J139" s="116">
        <v>50</v>
      </c>
      <c r="K139" s="117">
        <v>15120</v>
      </c>
      <c r="L139" s="121">
        <f t="shared" si="5"/>
        <v>756000</v>
      </c>
    </row>
    <row r="140" spans="1:12" ht="39.75" customHeight="1" x14ac:dyDescent="0.25">
      <c r="A140" s="115">
        <v>5</v>
      </c>
      <c r="B140" s="115" t="s">
        <v>610</v>
      </c>
      <c r="C140" s="152" t="s">
        <v>612</v>
      </c>
      <c r="D140" s="116" t="s">
        <v>163</v>
      </c>
      <c r="E140" s="116" t="s">
        <v>200</v>
      </c>
      <c r="F140" s="128">
        <v>22111007064107</v>
      </c>
      <c r="G140" s="144" t="s">
        <v>609</v>
      </c>
      <c r="H140" s="115">
        <v>307048170</v>
      </c>
      <c r="I140" s="116" t="s">
        <v>179</v>
      </c>
      <c r="J140" s="116">
        <v>360</v>
      </c>
      <c r="K140" s="117">
        <v>1260</v>
      </c>
      <c r="L140" s="121">
        <f t="shared" si="5"/>
        <v>453600</v>
      </c>
    </row>
    <row r="141" spans="1:12" ht="39.75" customHeight="1" x14ac:dyDescent="0.25">
      <c r="A141" s="115">
        <v>6</v>
      </c>
      <c r="B141" s="115" t="s">
        <v>610</v>
      </c>
      <c r="C141" s="152" t="s">
        <v>612</v>
      </c>
      <c r="D141" s="116" t="s">
        <v>163</v>
      </c>
      <c r="E141" s="116" t="s">
        <v>200</v>
      </c>
      <c r="F141" s="128">
        <v>22111007064107</v>
      </c>
      <c r="G141" s="144" t="s">
        <v>609</v>
      </c>
      <c r="H141" s="115">
        <v>307048170</v>
      </c>
      <c r="I141" s="116" t="s">
        <v>179</v>
      </c>
      <c r="J141" s="116">
        <v>10</v>
      </c>
      <c r="K141" s="117">
        <v>2100</v>
      </c>
      <c r="L141" s="121">
        <f t="shared" si="5"/>
        <v>21000</v>
      </c>
    </row>
    <row r="142" spans="1:12" ht="39.75" customHeight="1" x14ac:dyDescent="0.25">
      <c r="A142" s="13">
        <v>7</v>
      </c>
      <c r="B142" s="115" t="s">
        <v>610</v>
      </c>
      <c r="C142" s="118" t="s">
        <v>613</v>
      </c>
      <c r="D142" s="83" t="s">
        <v>163</v>
      </c>
      <c r="E142" s="83" t="s">
        <v>200</v>
      </c>
      <c r="F142" s="128">
        <v>22111007064107</v>
      </c>
      <c r="G142" s="144" t="s">
        <v>609</v>
      </c>
      <c r="H142" s="115">
        <v>307048170</v>
      </c>
      <c r="I142" s="116" t="s">
        <v>179</v>
      </c>
      <c r="J142" s="83">
        <v>50</v>
      </c>
      <c r="K142" s="110">
        <v>1259.99</v>
      </c>
      <c r="L142" s="114">
        <f t="shared" si="5"/>
        <v>62999.5</v>
      </c>
    </row>
    <row r="143" spans="1:12" ht="39.75" customHeight="1" x14ac:dyDescent="0.25">
      <c r="A143" s="13">
        <v>8</v>
      </c>
      <c r="B143" s="115" t="s">
        <v>610</v>
      </c>
      <c r="C143" s="118" t="s">
        <v>613</v>
      </c>
      <c r="D143" s="83" t="s">
        <v>163</v>
      </c>
      <c r="E143" s="83" t="s">
        <v>200</v>
      </c>
      <c r="F143" s="128">
        <v>22111007064107</v>
      </c>
      <c r="G143" s="144" t="s">
        <v>609</v>
      </c>
      <c r="H143" s="115">
        <v>307048170</v>
      </c>
      <c r="I143" s="116" t="s">
        <v>179</v>
      </c>
      <c r="J143" s="83">
        <v>50</v>
      </c>
      <c r="K143" s="110">
        <v>840</v>
      </c>
      <c r="L143" s="114">
        <f t="shared" si="5"/>
        <v>42000</v>
      </c>
    </row>
    <row r="144" spans="1:12" ht="39.75" customHeight="1" x14ac:dyDescent="0.25">
      <c r="A144" s="13">
        <v>9</v>
      </c>
      <c r="B144" s="115" t="s">
        <v>610</v>
      </c>
      <c r="C144" s="118" t="s">
        <v>614</v>
      </c>
      <c r="D144" s="83" t="s">
        <v>163</v>
      </c>
      <c r="E144" s="83" t="s">
        <v>200</v>
      </c>
      <c r="F144" s="128">
        <v>22111007064107</v>
      </c>
      <c r="G144" s="144" t="s">
        <v>609</v>
      </c>
      <c r="H144" s="115">
        <v>307048170</v>
      </c>
      <c r="I144" s="116" t="s">
        <v>179</v>
      </c>
      <c r="J144" s="83">
        <v>2</v>
      </c>
      <c r="K144" s="110">
        <v>21000</v>
      </c>
      <c r="L144" s="114">
        <f t="shared" si="5"/>
        <v>42000</v>
      </c>
    </row>
    <row r="145" spans="1:12" ht="39.75" customHeight="1" x14ac:dyDescent="0.25">
      <c r="A145" s="13">
        <v>10</v>
      </c>
      <c r="B145" s="115" t="s">
        <v>610</v>
      </c>
      <c r="C145" s="118" t="s">
        <v>615</v>
      </c>
      <c r="D145" s="83" t="s">
        <v>163</v>
      </c>
      <c r="E145" s="83" t="s">
        <v>200</v>
      </c>
      <c r="F145" s="128">
        <v>22111007064107</v>
      </c>
      <c r="G145" s="144" t="s">
        <v>609</v>
      </c>
      <c r="H145" s="115">
        <v>307048170</v>
      </c>
      <c r="I145" s="116" t="s">
        <v>179</v>
      </c>
      <c r="J145" s="83">
        <v>100</v>
      </c>
      <c r="K145" s="110">
        <v>1260</v>
      </c>
      <c r="L145" s="114">
        <f t="shared" si="5"/>
        <v>126000</v>
      </c>
    </row>
    <row r="146" spans="1:12" ht="39.75" customHeight="1" x14ac:dyDescent="0.3">
      <c r="A146" s="13">
        <f>+A145+1</f>
        <v>11</v>
      </c>
      <c r="B146" s="115" t="s">
        <v>610</v>
      </c>
      <c r="C146" s="157" t="s">
        <v>616</v>
      </c>
      <c r="D146" s="83" t="s">
        <v>163</v>
      </c>
      <c r="E146" s="83" t="s">
        <v>200</v>
      </c>
      <c r="F146" s="170">
        <v>22111007063271</v>
      </c>
      <c r="G146" s="144" t="s">
        <v>609</v>
      </c>
      <c r="H146" s="115">
        <v>307048170</v>
      </c>
      <c r="I146" s="116" t="s">
        <v>179</v>
      </c>
      <c r="J146" s="83">
        <v>5</v>
      </c>
      <c r="K146" s="110">
        <v>42000</v>
      </c>
      <c r="L146" s="114">
        <f t="shared" si="5"/>
        <v>210000</v>
      </c>
    </row>
    <row r="147" spans="1:12" ht="39.75" customHeight="1" x14ac:dyDescent="0.25">
      <c r="A147" s="13">
        <v>12</v>
      </c>
      <c r="B147" s="115" t="s">
        <v>610</v>
      </c>
      <c r="C147" s="89" t="s">
        <v>616</v>
      </c>
      <c r="D147" s="83" t="s">
        <v>163</v>
      </c>
      <c r="E147" s="83" t="s">
        <v>200</v>
      </c>
      <c r="F147" s="79">
        <v>22111007063271</v>
      </c>
      <c r="G147" s="144" t="s">
        <v>609</v>
      </c>
      <c r="H147" s="115">
        <v>307048170</v>
      </c>
      <c r="I147" s="116" t="s">
        <v>179</v>
      </c>
      <c r="J147" s="79">
        <v>5</v>
      </c>
      <c r="K147" s="79">
        <v>84000</v>
      </c>
      <c r="L147" s="79">
        <f t="shared" si="5"/>
        <v>420000</v>
      </c>
    </row>
    <row r="148" spans="1:12" ht="39.75" customHeight="1" x14ac:dyDescent="0.25">
      <c r="A148" s="422" t="s">
        <v>1357</v>
      </c>
      <c r="B148" s="423"/>
      <c r="C148" s="423"/>
      <c r="D148" s="423"/>
      <c r="E148" s="423"/>
      <c r="F148" s="423"/>
      <c r="G148" s="423"/>
      <c r="H148" s="423"/>
      <c r="I148" s="424"/>
      <c r="J148" s="166">
        <f>+SUM(J136:J147)</f>
        <v>1008</v>
      </c>
      <c r="K148" s="166">
        <f>+SUM(K136:K147)</f>
        <v>300147.99</v>
      </c>
      <c r="L148" s="166">
        <f>+SUM(L136:L147)</f>
        <v>3520679.5</v>
      </c>
    </row>
    <row r="149" spans="1:12" ht="39.75" customHeight="1" x14ac:dyDescent="0.3">
      <c r="A149" s="80"/>
      <c r="B149" s="160"/>
      <c r="C149" s="161"/>
      <c r="D149" s="130"/>
      <c r="E149" s="130"/>
      <c r="F149" s="162"/>
      <c r="G149" s="161"/>
      <c r="H149" s="162"/>
      <c r="I149" s="130"/>
      <c r="J149" s="130"/>
      <c r="K149" s="148"/>
      <c r="L149" s="149"/>
    </row>
    <row r="150" spans="1:12" ht="102.75" customHeight="1" x14ac:dyDescent="0.25">
      <c r="A150" s="318" t="s">
        <v>1609</v>
      </c>
      <c r="B150" s="318"/>
      <c r="C150" s="318"/>
      <c r="D150" s="318"/>
      <c r="E150" s="318"/>
      <c r="F150" s="318"/>
      <c r="G150" s="318"/>
      <c r="H150" s="318"/>
      <c r="I150" s="318"/>
      <c r="J150" s="318"/>
      <c r="K150" s="318"/>
      <c r="L150" s="318"/>
    </row>
    <row r="151" spans="1:12" ht="39.75" customHeight="1" x14ac:dyDescent="0.25">
      <c r="A151" s="1"/>
      <c r="B151" s="42"/>
      <c r="C151" s="1"/>
      <c r="D151" s="42"/>
      <c r="E151" s="42"/>
      <c r="F151" s="42"/>
      <c r="G151" s="1"/>
      <c r="H151" s="42"/>
      <c r="I151" s="42"/>
      <c r="J151" s="42"/>
      <c r="K151" s="42"/>
      <c r="L151" s="42"/>
    </row>
    <row r="152" spans="1:12" ht="39.75" customHeight="1" x14ac:dyDescent="0.25">
      <c r="A152" s="310" t="s">
        <v>13</v>
      </c>
      <c r="B152" s="310" t="s">
        <v>14</v>
      </c>
      <c r="C152" s="402" t="s">
        <v>7</v>
      </c>
      <c r="D152" s="310" t="s">
        <v>57</v>
      </c>
      <c r="E152" s="310" t="s">
        <v>11</v>
      </c>
      <c r="F152" s="310" t="s">
        <v>12</v>
      </c>
      <c r="G152" s="404" t="s">
        <v>101</v>
      </c>
      <c r="H152" s="404"/>
      <c r="I152" s="310" t="s">
        <v>8</v>
      </c>
      <c r="J152" s="310" t="s">
        <v>9</v>
      </c>
      <c r="K152" s="310" t="s">
        <v>10</v>
      </c>
      <c r="L152" s="310" t="s">
        <v>114</v>
      </c>
    </row>
    <row r="153" spans="1:12" ht="39.75" customHeight="1" x14ac:dyDescent="0.25">
      <c r="A153" s="312"/>
      <c r="B153" s="312"/>
      <c r="C153" s="403"/>
      <c r="D153" s="312"/>
      <c r="E153" s="312"/>
      <c r="F153" s="312"/>
      <c r="G153" s="274" t="s">
        <v>107</v>
      </c>
      <c r="H153" s="170" t="s">
        <v>110</v>
      </c>
      <c r="I153" s="312"/>
      <c r="J153" s="312"/>
      <c r="K153" s="312"/>
      <c r="L153" s="312"/>
    </row>
    <row r="154" spans="1:12" ht="39.75" customHeight="1" x14ac:dyDescent="0.25">
      <c r="A154" s="405" t="s">
        <v>559</v>
      </c>
      <c r="B154" s="406"/>
      <c r="C154" s="406"/>
      <c r="D154" s="406"/>
      <c r="E154" s="406"/>
      <c r="F154" s="406"/>
      <c r="G154" s="406"/>
      <c r="H154" s="406"/>
      <c r="I154" s="406"/>
      <c r="J154" s="406"/>
      <c r="K154" s="406"/>
      <c r="L154" s="407"/>
    </row>
    <row r="155" spans="1:12" ht="39.75" customHeight="1" x14ac:dyDescent="0.25">
      <c r="A155" s="16">
        <v>1</v>
      </c>
      <c r="B155" s="82"/>
      <c r="C155" s="17" t="s">
        <v>430</v>
      </c>
      <c r="D155" s="81" t="s">
        <v>392</v>
      </c>
      <c r="E155" s="16" t="s">
        <v>431</v>
      </c>
      <c r="F155" s="16" t="s">
        <v>432</v>
      </c>
      <c r="G155" s="17" t="s">
        <v>433</v>
      </c>
      <c r="H155" s="16">
        <v>307756295</v>
      </c>
      <c r="I155" s="16" t="s">
        <v>286</v>
      </c>
      <c r="J155" s="16">
        <v>4</v>
      </c>
      <c r="K155" s="16">
        <v>609</v>
      </c>
      <c r="L155" s="16">
        <v>2436</v>
      </c>
    </row>
    <row r="156" spans="1:12" ht="39.75" customHeight="1" x14ac:dyDescent="0.25">
      <c r="A156" s="16">
        <f>+A155+1</f>
        <v>2</v>
      </c>
      <c r="B156" s="82"/>
      <c r="C156" s="17" t="s">
        <v>434</v>
      </c>
      <c r="D156" s="81" t="s">
        <v>392</v>
      </c>
      <c r="E156" s="16" t="s">
        <v>435</v>
      </c>
      <c r="F156" s="16" t="s">
        <v>436</v>
      </c>
      <c r="G156" s="17" t="s">
        <v>437</v>
      </c>
      <c r="H156" s="16">
        <v>302492162</v>
      </c>
      <c r="I156" s="16" t="s">
        <v>286</v>
      </c>
      <c r="J156" s="16">
        <v>1</v>
      </c>
      <c r="K156" s="16">
        <v>2580</v>
      </c>
      <c r="L156" s="16">
        <v>2580</v>
      </c>
    </row>
    <row r="157" spans="1:12" ht="39.75" customHeight="1" x14ac:dyDescent="0.25">
      <c r="A157" s="405" t="s">
        <v>560</v>
      </c>
      <c r="B157" s="406"/>
      <c r="C157" s="406"/>
      <c r="D157" s="406"/>
      <c r="E157" s="406"/>
      <c r="F157" s="406"/>
      <c r="G157" s="406"/>
      <c r="H157" s="406"/>
      <c r="I157" s="406"/>
      <c r="J157" s="406"/>
      <c r="K157" s="406"/>
      <c r="L157" s="407"/>
    </row>
    <row r="158" spans="1:12" ht="39.75" customHeight="1" x14ac:dyDescent="0.3">
      <c r="A158" s="13">
        <v>5</v>
      </c>
      <c r="B158" s="107">
        <v>44728</v>
      </c>
      <c r="C158" s="154" t="s">
        <v>618</v>
      </c>
      <c r="D158" s="83" t="s">
        <v>162</v>
      </c>
      <c r="E158" s="83" t="s">
        <v>211</v>
      </c>
      <c r="F158" s="112" t="s">
        <v>619</v>
      </c>
      <c r="G158" s="154" t="s">
        <v>620</v>
      </c>
      <c r="H158" s="109">
        <v>524236762</v>
      </c>
      <c r="I158" s="83" t="s">
        <v>621</v>
      </c>
      <c r="J158" s="83">
        <v>32</v>
      </c>
      <c r="K158" s="110">
        <v>1499911.02</v>
      </c>
      <c r="L158" s="114">
        <f>J158*K158</f>
        <v>47997152.640000001</v>
      </c>
    </row>
    <row r="159" spans="1:12" ht="39.75" customHeight="1" x14ac:dyDescent="0.3">
      <c r="A159" s="13"/>
      <c r="B159" s="107">
        <v>44732</v>
      </c>
      <c r="C159" s="154" t="s">
        <v>622</v>
      </c>
      <c r="D159" s="83" t="s">
        <v>162</v>
      </c>
      <c r="E159" s="83" t="s">
        <v>623</v>
      </c>
      <c r="F159" s="112" t="s">
        <v>624</v>
      </c>
      <c r="G159" s="154" t="s">
        <v>625</v>
      </c>
      <c r="H159" s="109">
        <v>204628206</v>
      </c>
      <c r="I159" s="83" t="s">
        <v>479</v>
      </c>
      <c r="J159" s="83">
        <v>1</v>
      </c>
      <c r="K159" s="110">
        <v>739200</v>
      </c>
      <c r="L159" s="114">
        <f>J159*K159</f>
        <v>739200</v>
      </c>
    </row>
    <row r="160" spans="1:12" ht="39.75" customHeight="1" x14ac:dyDescent="0.3">
      <c r="A160" s="13">
        <v>6</v>
      </c>
      <c r="B160" s="107">
        <v>44733</v>
      </c>
      <c r="C160" s="154" t="s">
        <v>626</v>
      </c>
      <c r="D160" s="83" t="s">
        <v>162</v>
      </c>
      <c r="E160" s="83" t="s">
        <v>211</v>
      </c>
      <c r="F160" s="112" t="s">
        <v>627</v>
      </c>
      <c r="G160" s="154" t="s">
        <v>628</v>
      </c>
      <c r="H160" s="109">
        <v>203078765</v>
      </c>
      <c r="I160" s="83" t="s">
        <v>179</v>
      </c>
      <c r="J160" s="83">
        <v>30</v>
      </c>
      <c r="K160" s="110">
        <v>22000</v>
      </c>
      <c r="L160" s="114">
        <f>J160*K160</f>
        <v>660000</v>
      </c>
    </row>
    <row r="161" spans="1:12" ht="39.75" customHeight="1" x14ac:dyDescent="0.3">
      <c r="A161" s="80"/>
      <c r="B161" s="160"/>
      <c r="C161" s="161"/>
      <c r="D161" s="130"/>
      <c r="E161" s="130"/>
      <c r="F161" s="162"/>
      <c r="G161" s="161"/>
      <c r="H161" s="162"/>
      <c r="I161" s="130"/>
      <c r="J161" s="130"/>
      <c r="K161" s="148"/>
      <c r="L161" s="149"/>
    </row>
    <row r="162" spans="1:12" ht="102" customHeight="1" x14ac:dyDescent="0.25">
      <c r="A162" s="410" t="s">
        <v>1859</v>
      </c>
      <c r="B162" s="410"/>
      <c r="C162" s="410"/>
      <c r="D162" s="410"/>
      <c r="E162" s="410"/>
      <c r="F162" s="410"/>
      <c r="G162" s="410"/>
      <c r="H162" s="410"/>
      <c r="I162" s="410"/>
      <c r="J162" s="410"/>
      <c r="K162" s="410"/>
      <c r="L162" s="410"/>
    </row>
    <row r="163" spans="1:12" ht="39.75" customHeight="1" x14ac:dyDescent="0.25">
      <c r="A163" s="310" t="s">
        <v>13</v>
      </c>
      <c r="B163" s="310" t="s">
        <v>14</v>
      </c>
      <c r="C163" s="402" t="s">
        <v>7</v>
      </c>
      <c r="D163" s="310" t="s">
        <v>57</v>
      </c>
      <c r="E163" s="310" t="s">
        <v>11</v>
      </c>
      <c r="F163" s="310" t="s">
        <v>12</v>
      </c>
      <c r="G163" s="404" t="s">
        <v>101</v>
      </c>
      <c r="H163" s="404"/>
      <c r="I163" s="310" t="s">
        <v>8</v>
      </c>
      <c r="J163" s="310" t="s">
        <v>9</v>
      </c>
      <c r="K163" s="310" t="s">
        <v>10</v>
      </c>
      <c r="L163" s="310" t="s">
        <v>114</v>
      </c>
    </row>
    <row r="164" spans="1:12" ht="39.75" customHeight="1" x14ac:dyDescent="0.25">
      <c r="A164" s="312"/>
      <c r="B164" s="312"/>
      <c r="C164" s="403"/>
      <c r="D164" s="312"/>
      <c r="E164" s="312"/>
      <c r="F164" s="312"/>
      <c r="G164" s="274" t="s">
        <v>107</v>
      </c>
      <c r="H164" s="170" t="s">
        <v>110</v>
      </c>
      <c r="I164" s="312"/>
      <c r="J164" s="312"/>
      <c r="K164" s="312"/>
      <c r="L164" s="312"/>
    </row>
    <row r="165" spans="1:12" ht="39.75" customHeight="1" x14ac:dyDescent="0.25">
      <c r="A165" s="405" t="s">
        <v>630</v>
      </c>
      <c r="B165" s="406"/>
      <c r="C165" s="406"/>
      <c r="D165" s="406"/>
      <c r="E165" s="406"/>
      <c r="F165" s="406"/>
      <c r="G165" s="406"/>
      <c r="H165" s="406"/>
      <c r="I165" s="406"/>
      <c r="J165" s="406"/>
      <c r="K165" s="406"/>
      <c r="L165" s="407"/>
    </row>
    <row r="166" spans="1:12" ht="39.75" customHeight="1" x14ac:dyDescent="0.25">
      <c r="A166" s="16">
        <v>1</v>
      </c>
      <c r="B166" s="16" t="s">
        <v>18</v>
      </c>
      <c r="C166" s="17" t="s">
        <v>283</v>
      </c>
      <c r="D166" s="16" t="s">
        <v>162</v>
      </c>
      <c r="E166" s="16" t="s">
        <v>284</v>
      </c>
      <c r="F166" s="16" t="s">
        <v>285</v>
      </c>
      <c r="G166" s="17" t="s">
        <v>250</v>
      </c>
      <c r="H166" s="16">
        <v>306089114</v>
      </c>
      <c r="I166" s="16" t="s">
        <v>286</v>
      </c>
      <c r="J166" s="16">
        <v>20</v>
      </c>
      <c r="K166" s="16">
        <v>28000</v>
      </c>
      <c r="L166" s="44">
        <f>+J166*K166/1000</f>
        <v>560</v>
      </c>
    </row>
    <row r="167" spans="1:12" ht="39.75" customHeight="1" x14ac:dyDescent="0.25">
      <c r="A167" s="16">
        <f>+A166+1</f>
        <v>2</v>
      </c>
      <c r="B167" s="16" t="s">
        <v>18</v>
      </c>
      <c r="C167" s="17" t="s">
        <v>287</v>
      </c>
      <c r="D167" s="16" t="s">
        <v>162</v>
      </c>
      <c r="E167" s="16" t="s">
        <v>284</v>
      </c>
      <c r="F167" s="16" t="s">
        <v>288</v>
      </c>
      <c r="G167" s="17" t="s">
        <v>289</v>
      </c>
      <c r="H167" s="16">
        <v>307894268</v>
      </c>
      <c r="I167" s="16" t="s">
        <v>220</v>
      </c>
      <c r="J167" s="16">
        <v>10</v>
      </c>
      <c r="K167" s="16">
        <v>38888</v>
      </c>
      <c r="L167" s="44">
        <v>388.88</v>
      </c>
    </row>
    <row r="168" spans="1:12" ht="39.75" customHeight="1" x14ac:dyDescent="0.25">
      <c r="A168" s="322" t="s">
        <v>629</v>
      </c>
      <c r="B168" s="322"/>
      <c r="C168" s="322"/>
      <c r="D168" s="322"/>
      <c r="E168" s="322"/>
      <c r="F168" s="322"/>
      <c r="G168" s="322"/>
      <c r="H168" s="322"/>
      <c r="I168" s="322"/>
      <c r="J168" s="322"/>
      <c r="K168" s="322"/>
      <c r="L168" s="322"/>
    </row>
    <row r="169" spans="1:12" ht="39.75" customHeight="1" x14ac:dyDescent="0.3">
      <c r="A169" s="16">
        <v>1</v>
      </c>
      <c r="B169" s="16" t="s">
        <v>19</v>
      </c>
      <c r="C169" s="156" t="s">
        <v>367</v>
      </c>
      <c r="D169" s="16" t="s">
        <v>162</v>
      </c>
      <c r="E169" s="83" t="s">
        <v>200</v>
      </c>
      <c r="F169" s="16">
        <v>2211007045489</v>
      </c>
      <c r="G169" s="17" t="s">
        <v>631</v>
      </c>
      <c r="H169" s="16">
        <v>309328335</v>
      </c>
      <c r="I169" s="16" t="s">
        <v>220</v>
      </c>
      <c r="J169" s="16">
        <v>100</v>
      </c>
      <c r="K169" s="16">
        <v>10400</v>
      </c>
      <c r="L169" s="16">
        <v>1040</v>
      </c>
    </row>
    <row r="170" spans="1:12" ht="39.75" customHeight="1" x14ac:dyDescent="0.25">
      <c r="A170" s="16">
        <f>+A169+1</f>
        <v>2</v>
      </c>
      <c r="B170" s="16" t="s">
        <v>19</v>
      </c>
      <c r="C170" s="17" t="s">
        <v>632</v>
      </c>
      <c r="D170" s="16" t="s">
        <v>162</v>
      </c>
      <c r="E170" s="83" t="s">
        <v>200</v>
      </c>
      <c r="F170" s="16">
        <v>22111008302527</v>
      </c>
      <c r="G170" s="17" t="s">
        <v>633</v>
      </c>
      <c r="H170" s="16">
        <v>308667034</v>
      </c>
      <c r="I170" s="16" t="s">
        <v>201</v>
      </c>
      <c r="J170" s="16">
        <v>200</v>
      </c>
      <c r="K170" s="16">
        <v>5789</v>
      </c>
      <c r="L170" s="16">
        <v>1157</v>
      </c>
    </row>
    <row r="171" spans="1:12" ht="39.75" customHeight="1" x14ac:dyDescent="0.25">
      <c r="A171" s="16">
        <f t="shared" ref="A171:A180" si="6">+A170+1</f>
        <v>3</v>
      </c>
      <c r="B171" s="16" t="s">
        <v>19</v>
      </c>
      <c r="C171" s="17" t="s">
        <v>634</v>
      </c>
      <c r="D171" s="16" t="s">
        <v>162</v>
      </c>
      <c r="E171" s="83" t="s">
        <v>200</v>
      </c>
      <c r="F171" s="16">
        <v>22111007056313</v>
      </c>
      <c r="G171" s="17" t="s">
        <v>635</v>
      </c>
      <c r="H171" s="16">
        <v>304507685</v>
      </c>
      <c r="I171" s="16" t="s">
        <v>179</v>
      </c>
      <c r="J171" s="16">
        <v>704</v>
      </c>
      <c r="K171" s="16">
        <v>10027</v>
      </c>
      <c r="L171" s="16">
        <v>7059</v>
      </c>
    </row>
    <row r="172" spans="1:12" ht="39.75" customHeight="1" x14ac:dyDescent="0.25">
      <c r="A172" s="16">
        <f t="shared" si="6"/>
        <v>4</v>
      </c>
      <c r="B172" s="16" t="s">
        <v>19</v>
      </c>
      <c r="C172" s="17" t="s">
        <v>636</v>
      </c>
      <c r="D172" s="16" t="s">
        <v>162</v>
      </c>
      <c r="E172" s="83" t="s">
        <v>200</v>
      </c>
      <c r="F172" s="16">
        <v>22111007056288</v>
      </c>
      <c r="G172" s="17" t="s">
        <v>637</v>
      </c>
      <c r="H172" s="16">
        <v>309041662</v>
      </c>
      <c r="I172" s="16" t="s">
        <v>179</v>
      </c>
      <c r="J172" s="16">
        <v>209</v>
      </c>
      <c r="K172" s="16">
        <v>12000</v>
      </c>
      <c r="L172" s="16">
        <v>2505</v>
      </c>
    </row>
    <row r="173" spans="1:12" ht="39.75" customHeight="1" x14ac:dyDescent="0.25">
      <c r="A173" s="16">
        <f t="shared" si="6"/>
        <v>5</v>
      </c>
      <c r="B173" s="16" t="s">
        <v>19</v>
      </c>
      <c r="C173" s="17" t="s">
        <v>638</v>
      </c>
      <c r="D173" s="16" t="s">
        <v>162</v>
      </c>
      <c r="E173" s="83" t="s">
        <v>200</v>
      </c>
      <c r="F173" s="16">
        <v>22111008376349</v>
      </c>
      <c r="G173" s="17" t="s">
        <v>639</v>
      </c>
      <c r="H173" s="16">
        <v>309475107</v>
      </c>
      <c r="I173" s="16" t="s">
        <v>179</v>
      </c>
      <c r="J173" s="16">
        <v>4</v>
      </c>
      <c r="K173" s="16">
        <v>27999</v>
      </c>
      <c r="L173" s="44">
        <v>111.9</v>
      </c>
    </row>
    <row r="174" spans="1:12" ht="39.75" customHeight="1" x14ac:dyDescent="0.25">
      <c r="A174" s="16">
        <f t="shared" si="6"/>
        <v>6</v>
      </c>
      <c r="B174" s="16" t="s">
        <v>19</v>
      </c>
      <c r="C174" s="17" t="s">
        <v>640</v>
      </c>
      <c r="D174" s="16" t="s">
        <v>162</v>
      </c>
      <c r="E174" s="83" t="s">
        <v>200</v>
      </c>
      <c r="F174" s="16">
        <v>22111008376987</v>
      </c>
      <c r="G174" s="17" t="s">
        <v>641</v>
      </c>
      <c r="H174" s="16">
        <v>302678293</v>
      </c>
      <c r="I174" s="16" t="s">
        <v>189</v>
      </c>
      <c r="J174" s="16">
        <v>73</v>
      </c>
      <c r="K174" s="16">
        <v>22500</v>
      </c>
      <c r="L174" s="44">
        <v>1642.5</v>
      </c>
    </row>
    <row r="175" spans="1:12" ht="39.75" customHeight="1" x14ac:dyDescent="0.25">
      <c r="A175" s="16">
        <f t="shared" si="6"/>
        <v>7</v>
      </c>
      <c r="B175" s="16" t="s">
        <v>19</v>
      </c>
      <c r="C175" s="17" t="s">
        <v>642</v>
      </c>
      <c r="D175" s="16" t="s">
        <v>162</v>
      </c>
      <c r="E175" s="83" t="s">
        <v>200</v>
      </c>
      <c r="F175" s="16">
        <v>22111008376573</v>
      </c>
      <c r="G175" s="17" t="s">
        <v>643</v>
      </c>
      <c r="H175" s="16">
        <v>42206941950084</v>
      </c>
      <c r="I175" s="16" t="s">
        <v>179</v>
      </c>
      <c r="J175" s="16">
        <v>30</v>
      </c>
      <c r="K175" s="16">
        <v>28458</v>
      </c>
      <c r="L175" s="44">
        <v>853.7</v>
      </c>
    </row>
    <row r="176" spans="1:12" ht="39.75" customHeight="1" x14ac:dyDescent="0.25">
      <c r="A176" s="16">
        <f t="shared" si="6"/>
        <v>8</v>
      </c>
      <c r="B176" s="16" t="s">
        <v>19</v>
      </c>
      <c r="C176" s="17" t="s">
        <v>644</v>
      </c>
      <c r="D176" s="16" t="s">
        <v>162</v>
      </c>
      <c r="E176" s="83" t="s">
        <v>200</v>
      </c>
      <c r="F176" s="16">
        <v>22111007072050</v>
      </c>
      <c r="G176" s="17" t="s">
        <v>645</v>
      </c>
      <c r="H176" s="16">
        <v>306560430</v>
      </c>
      <c r="I176" s="16" t="s">
        <v>179</v>
      </c>
      <c r="J176" s="16">
        <v>263</v>
      </c>
      <c r="K176" s="16">
        <v>4000</v>
      </c>
      <c r="L176" s="44">
        <v>105</v>
      </c>
    </row>
    <row r="177" spans="1:12" ht="39.75" customHeight="1" x14ac:dyDescent="0.25">
      <c r="A177" s="16">
        <f t="shared" si="6"/>
        <v>9</v>
      </c>
      <c r="B177" s="16" t="s">
        <v>19</v>
      </c>
      <c r="C177" s="17" t="s">
        <v>646</v>
      </c>
      <c r="D177" s="16" t="s">
        <v>162</v>
      </c>
      <c r="E177" s="83" t="s">
        <v>200</v>
      </c>
      <c r="F177" s="16">
        <v>22111008435397</v>
      </c>
      <c r="G177" s="17" t="s">
        <v>647</v>
      </c>
      <c r="H177" s="16">
        <v>308709827</v>
      </c>
      <c r="I177" s="16" t="s">
        <v>171</v>
      </c>
      <c r="J177" s="16">
        <v>11</v>
      </c>
      <c r="K177" s="16">
        <v>344444</v>
      </c>
      <c r="L177" s="44">
        <v>3788.8</v>
      </c>
    </row>
    <row r="178" spans="1:12" ht="39.75" customHeight="1" x14ac:dyDescent="0.25">
      <c r="A178" s="16">
        <f t="shared" si="6"/>
        <v>10</v>
      </c>
      <c r="B178" s="16" t="s">
        <v>19</v>
      </c>
      <c r="C178" s="17" t="s">
        <v>646</v>
      </c>
      <c r="D178" s="16" t="s">
        <v>162</v>
      </c>
      <c r="E178" s="83" t="s">
        <v>200</v>
      </c>
      <c r="F178" s="16">
        <v>22111008435408</v>
      </c>
      <c r="G178" s="17" t="s">
        <v>647</v>
      </c>
      <c r="H178" s="16">
        <v>308709827</v>
      </c>
      <c r="I178" s="16" t="s">
        <v>171</v>
      </c>
      <c r="J178" s="16">
        <v>9</v>
      </c>
      <c r="K178" s="16">
        <v>540000</v>
      </c>
      <c r="L178" s="44">
        <v>4860</v>
      </c>
    </row>
    <row r="179" spans="1:12" ht="39.75" customHeight="1" x14ac:dyDescent="0.25">
      <c r="A179" s="16">
        <f t="shared" si="6"/>
        <v>11</v>
      </c>
      <c r="B179" s="16" t="s">
        <v>19</v>
      </c>
      <c r="C179" s="17" t="s">
        <v>648</v>
      </c>
      <c r="D179" s="16" t="s">
        <v>162</v>
      </c>
      <c r="E179" s="83" t="s">
        <v>200</v>
      </c>
      <c r="F179" s="16">
        <v>22111008479393</v>
      </c>
      <c r="G179" s="17" t="s">
        <v>649</v>
      </c>
      <c r="H179" s="16">
        <v>309521911</v>
      </c>
      <c r="I179" s="16" t="s">
        <v>179</v>
      </c>
      <c r="J179" s="16">
        <v>5</v>
      </c>
      <c r="K179" s="16">
        <v>198000</v>
      </c>
      <c r="L179" s="44">
        <v>990</v>
      </c>
    </row>
    <row r="180" spans="1:12" ht="39.75" customHeight="1" x14ac:dyDescent="0.25">
      <c r="A180" s="16">
        <f t="shared" si="6"/>
        <v>12</v>
      </c>
      <c r="B180" s="16" t="s">
        <v>19</v>
      </c>
      <c r="C180" s="17" t="s">
        <v>650</v>
      </c>
      <c r="D180" s="16" t="s">
        <v>162</v>
      </c>
      <c r="E180" s="83" t="s">
        <v>200</v>
      </c>
      <c r="F180" s="16">
        <v>22111007080887</v>
      </c>
      <c r="G180" s="17" t="s">
        <v>651</v>
      </c>
      <c r="H180" s="16">
        <v>305743511</v>
      </c>
      <c r="I180" s="16" t="s">
        <v>179</v>
      </c>
      <c r="J180" s="16">
        <v>222</v>
      </c>
      <c r="K180" s="16">
        <v>64000</v>
      </c>
      <c r="L180" s="44">
        <v>14176</v>
      </c>
    </row>
    <row r="181" spans="1:12" ht="39.75" customHeight="1" x14ac:dyDescent="0.25">
      <c r="A181" s="405" t="s">
        <v>1357</v>
      </c>
      <c r="B181" s="406"/>
      <c r="C181" s="406"/>
      <c r="D181" s="406"/>
      <c r="E181" s="406"/>
      <c r="F181" s="406"/>
      <c r="G181" s="406"/>
      <c r="H181" s="406"/>
      <c r="I181" s="407"/>
      <c r="J181" s="16">
        <f>SUM(J166:J180)</f>
        <v>1860</v>
      </c>
      <c r="K181" s="16">
        <f>SUM(K166:K180)</f>
        <v>1334505</v>
      </c>
      <c r="L181" s="16">
        <f>SUM(L166:L180)</f>
        <v>39237.78</v>
      </c>
    </row>
    <row r="182" spans="1:12" ht="39.75" customHeight="1" x14ac:dyDescent="0.3">
      <c r="A182" s="80"/>
      <c r="B182" s="160"/>
      <c r="C182" s="161"/>
      <c r="D182" s="130"/>
      <c r="E182" s="130"/>
      <c r="F182" s="162"/>
      <c r="G182" s="161"/>
      <c r="H182" s="162"/>
      <c r="I182" s="130"/>
      <c r="J182" s="130"/>
      <c r="K182" s="148"/>
      <c r="L182" s="149"/>
    </row>
    <row r="183" spans="1:12" ht="102.75" customHeight="1" x14ac:dyDescent="0.25">
      <c r="A183" s="410" t="s">
        <v>1860</v>
      </c>
      <c r="B183" s="410"/>
      <c r="C183" s="410"/>
      <c r="D183" s="410"/>
      <c r="E183" s="410"/>
      <c r="F183" s="410"/>
      <c r="G183" s="410"/>
      <c r="H183" s="410"/>
      <c r="I183" s="410"/>
      <c r="J183" s="410"/>
      <c r="K183" s="410"/>
      <c r="L183" s="410"/>
    </row>
    <row r="185" spans="1:12" ht="39.75" customHeight="1" x14ac:dyDescent="0.25">
      <c r="A185" s="411" t="s">
        <v>13</v>
      </c>
      <c r="B185" s="411" t="s">
        <v>14</v>
      </c>
      <c r="C185" s="415" t="s">
        <v>7</v>
      </c>
      <c r="D185" s="411" t="s">
        <v>57</v>
      </c>
      <c r="E185" s="411" t="s">
        <v>11</v>
      </c>
      <c r="F185" s="411" t="s">
        <v>12</v>
      </c>
      <c r="G185" s="417" t="s">
        <v>101</v>
      </c>
      <c r="H185" s="417"/>
      <c r="I185" s="411" t="s">
        <v>654</v>
      </c>
      <c r="J185" s="411" t="s">
        <v>655</v>
      </c>
      <c r="K185" s="411" t="s">
        <v>656</v>
      </c>
      <c r="L185" s="411" t="s">
        <v>657</v>
      </c>
    </row>
    <row r="186" spans="1:12" ht="39.75" customHeight="1" x14ac:dyDescent="0.25">
      <c r="A186" s="412"/>
      <c r="B186" s="412"/>
      <c r="C186" s="416"/>
      <c r="D186" s="412"/>
      <c r="E186" s="412"/>
      <c r="F186" s="412"/>
      <c r="G186" s="275" t="s">
        <v>107</v>
      </c>
      <c r="H186" s="169" t="s">
        <v>110</v>
      </c>
      <c r="I186" s="412"/>
      <c r="J186" s="412"/>
      <c r="K186" s="412"/>
      <c r="L186" s="412"/>
    </row>
    <row r="187" spans="1:12" ht="39.75" customHeight="1" x14ac:dyDescent="0.25">
      <c r="A187" s="115">
        <v>1</v>
      </c>
      <c r="B187" s="115" t="s">
        <v>658</v>
      </c>
      <c r="C187" s="152" t="s">
        <v>659</v>
      </c>
      <c r="D187" s="116" t="s">
        <v>159</v>
      </c>
      <c r="E187" s="116" t="s">
        <v>660</v>
      </c>
      <c r="F187" s="133" t="s">
        <v>661</v>
      </c>
      <c r="G187" s="276" t="s">
        <v>662</v>
      </c>
      <c r="H187" s="134" t="s">
        <v>663</v>
      </c>
      <c r="I187" s="116" t="s">
        <v>479</v>
      </c>
      <c r="J187" s="116">
        <v>1</v>
      </c>
      <c r="K187" s="117">
        <v>168000</v>
      </c>
      <c r="L187" s="135">
        <f>J187*K187</f>
        <v>168000</v>
      </c>
    </row>
    <row r="188" spans="1:12" ht="39.75" customHeight="1" x14ac:dyDescent="0.25">
      <c r="A188" s="115">
        <f>+A187+1</f>
        <v>2</v>
      </c>
      <c r="B188" s="115" t="s">
        <v>658</v>
      </c>
      <c r="C188" s="152" t="s">
        <v>664</v>
      </c>
      <c r="D188" s="116" t="s">
        <v>159</v>
      </c>
      <c r="E188" s="116" t="s">
        <v>665</v>
      </c>
      <c r="F188" s="133" t="s">
        <v>666</v>
      </c>
      <c r="G188" s="276" t="s">
        <v>667</v>
      </c>
      <c r="H188" s="134" t="s">
        <v>668</v>
      </c>
      <c r="I188" s="116" t="s">
        <v>251</v>
      </c>
      <c r="J188" s="116">
        <v>1</v>
      </c>
      <c r="K188" s="117">
        <v>2420500</v>
      </c>
      <c r="L188" s="135">
        <f>J188*K188</f>
        <v>2420500</v>
      </c>
    </row>
    <row r="189" spans="1:12" ht="39.75" customHeight="1" x14ac:dyDescent="0.25">
      <c r="A189" s="115">
        <f>+A188+1</f>
        <v>3</v>
      </c>
      <c r="B189" s="115" t="s">
        <v>658</v>
      </c>
      <c r="C189" s="158" t="s">
        <v>669</v>
      </c>
      <c r="D189" s="116" t="s">
        <v>159</v>
      </c>
      <c r="E189" s="116" t="s">
        <v>665</v>
      </c>
      <c r="F189" s="133" t="s">
        <v>670</v>
      </c>
      <c r="G189" s="276" t="s">
        <v>667</v>
      </c>
      <c r="H189" s="134" t="s">
        <v>668</v>
      </c>
      <c r="I189" s="116" t="s">
        <v>251</v>
      </c>
      <c r="J189" s="116">
        <v>1</v>
      </c>
      <c r="K189" s="117">
        <v>3189800</v>
      </c>
      <c r="L189" s="135">
        <f>J189*K189</f>
        <v>3189800</v>
      </c>
    </row>
    <row r="190" spans="1:12" ht="39.75" customHeight="1" x14ac:dyDescent="0.25">
      <c r="A190" s="115">
        <v>4</v>
      </c>
      <c r="B190" s="115" t="s">
        <v>658</v>
      </c>
      <c r="C190" s="152" t="s">
        <v>671</v>
      </c>
      <c r="D190" s="116" t="s">
        <v>159</v>
      </c>
      <c r="E190" s="116" t="s">
        <v>660</v>
      </c>
      <c r="F190" s="133" t="s">
        <v>672</v>
      </c>
      <c r="G190" s="276" t="s">
        <v>673</v>
      </c>
      <c r="H190" s="134" t="s">
        <v>674</v>
      </c>
      <c r="I190" s="116" t="s">
        <v>479</v>
      </c>
      <c r="J190" s="116">
        <v>1</v>
      </c>
      <c r="K190" s="117">
        <v>709495735.63999999</v>
      </c>
      <c r="L190" s="135">
        <f t="shared" ref="L190:L252" si="7">J190*K190</f>
        <v>709495735.63999999</v>
      </c>
    </row>
    <row r="191" spans="1:12" ht="39.75" customHeight="1" x14ac:dyDescent="0.25">
      <c r="A191" s="115">
        <v>5</v>
      </c>
      <c r="B191" s="115" t="s">
        <v>658</v>
      </c>
      <c r="C191" s="152" t="s">
        <v>675</v>
      </c>
      <c r="D191" s="116" t="s">
        <v>159</v>
      </c>
      <c r="E191" s="116" t="s">
        <v>665</v>
      </c>
      <c r="F191" s="133" t="s">
        <v>676</v>
      </c>
      <c r="G191" s="276" t="s">
        <v>677</v>
      </c>
      <c r="H191" s="134" t="s">
        <v>678</v>
      </c>
      <c r="I191" s="116" t="s">
        <v>251</v>
      </c>
      <c r="J191" s="116">
        <v>1</v>
      </c>
      <c r="K191" s="136">
        <v>2919000</v>
      </c>
      <c r="L191" s="135">
        <f t="shared" si="7"/>
        <v>2919000</v>
      </c>
    </row>
    <row r="192" spans="1:12" ht="39.75" customHeight="1" x14ac:dyDescent="0.25">
      <c r="A192" s="115">
        <v>6</v>
      </c>
      <c r="B192" s="115" t="s">
        <v>658</v>
      </c>
      <c r="C192" s="152" t="s">
        <v>679</v>
      </c>
      <c r="D192" s="116" t="s">
        <v>159</v>
      </c>
      <c r="E192" s="116" t="s">
        <v>680</v>
      </c>
      <c r="F192" s="133" t="s">
        <v>681</v>
      </c>
      <c r="G192" s="276" t="s">
        <v>682</v>
      </c>
      <c r="H192" s="134" t="s">
        <v>683</v>
      </c>
      <c r="I192" s="116" t="s">
        <v>251</v>
      </c>
      <c r="J192" s="116">
        <v>1</v>
      </c>
      <c r="K192" s="136">
        <v>87486000</v>
      </c>
      <c r="L192" s="135">
        <f t="shared" si="7"/>
        <v>87486000</v>
      </c>
    </row>
    <row r="193" spans="1:12" ht="39.75" customHeight="1" x14ac:dyDescent="0.25">
      <c r="A193" s="13">
        <v>7</v>
      </c>
      <c r="B193" s="115" t="s">
        <v>658</v>
      </c>
      <c r="C193" s="118" t="s">
        <v>679</v>
      </c>
      <c r="D193" s="116" t="s">
        <v>159</v>
      </c>
      <c r="E193" s="116" t="s">
        <v>680</v>
      </c>
      <c r="F193" s="133" t="s">
        <v>684</v>
      </c>
      <c r="G193" s="276" t="s">
        <v>685</v>
      </c>
      <c r="H193" s="134" t="s">
        <v>686</v>
      </c>
      <c r="I193" s="83" t="s">
        <v>251</v>
      </c>
      <c r="J193" s="83">
        <v>1</v>
      </c>
      <c r="K193" s="136">
        <v>37000000</v>
      </c>
      <c r="L193" s="135">
        <f t="shared" si="7"/>
        <v>37000000</v>
      </c>
    </row>
    <row r="194" spans="1:12" ht="39.75" customHeight="1" x14ac:dyDescent="0.25">
      <c r="A194" s="13">
        <v>8</v>
      </c>
      <c r="B194" s="115" t="s">
        <v>658</v>
      </c>
      <c r="C194" s="118" t="s">
        <v>687</v>
      </c>
      <c r="D194" s="116" t="s">
        <v>159</v>
      </c>
      <c r="E194" s="83" t="s">
        <v>660</v>
      </c>
      <c r="F194" s="133" t="s">
        <v>688</v>
      </c>
      <c r="G194" s="276" t="s">
        <v>689</v>
      </c>
      <c r="H194" s="134" t="s">
        <v>690</v>
      </c>
      <c r="I194" s="83" t="s">
        <v>251</v>
      </c>
      <c r="J194" s="83">
        <v>1</v>
      </c>
      <c r="K194" s="110">
        <v>70200000</v>
      </c>
      <c r="L194" s="135">
        <f t="shared" si="7"/>
        <v>70200000</v>
      </c>
    </row>
    <row r="195" spans="1:12" ht="39.75" customHeight="1" x14ac:dyDescent="0.25">
      <c r="A195" s="13">
        <v>9</v>
      </c>
      <c r="B195" s="115" t="s">
        <v>658</v>
      </c>
      <c r="C195" s="118" t="s">
        <v>691</v>
      </c>
      <c r="D195" s="116" t="s">
        <v>159</v>
      </c>
      <c r="E195" s="116" t="s">
        <v>680</v>
      </c>
      <c r="F195" s="133" t="s">
        <v>692</v>
      </c>
      <c r="G195" s="276" t="s">
        <v>693</v>
      </c>
      <c r="H195" s="134" t="s">
        <v>694</v>
      </c>
      <c r="I195" s="83" t="s">
        <v>251</v>
      </c>
      <c r="J195" s="83">
        <v>1</v>
      </c>
      <c r="K195" s="110">
        <v>47623800</v>
      </c>
      <c r="L195" s="135">
        <f t="shared" si="7"/>
        <v>47623800</v>
      </c>
    </row>
    <row r="196" spans="1:12" ht="39.75" customHeight="1" x14ac:dyDescent="0.25">
      <c r="A196" s="13">
        <v>10</v>
      </c>
      <c r="B196" s="115" t="s">
        <v>658</v>
      </c>
      <c r="C196" s="118" t="s">
        <v>265</v>
      </c>
      <c r="D196" s="116" t="s">
        <v>159</v>
      </c>
      <c r="E196" s="116" t="s">
        <v>680</v>
      </c>
      <c r="F196" s="133" t="s">
        <v>695</v>
      </c>
      <c r="G196" s="276" t="s">
        <v>696</v>
      </c>
      <c r="H196" s="134" t="s">
        <v>697</v>
      </c>
      <c r="I196" s="83" t="s">
        <v>220</v>
      </c>
      <c r="J196" s="83">
        <v>20</v>
      </c>
      <c r="K196" s="110">
        <f>L196/J196</f>
        <v>88550</v>
      </c>
      <c r="L196" s="135">
        <v>1771000</v>
      </c>
    </row>
    <row r="197" spans="1:12" ht="39.75" customHeight="1" x14ac:dyDescent="0.25">
      <c r="A197" s="13">
        <f>+A196+1</f>
        <v>11</v>
      </c>
      <c r="B197" s="115" t="s">
        <v>658</v>
      </c>
      <c r="C197" s="118" t="s">
        <v>698</v>
      </c>
      <c r="D197" s="116" t="s">
        <v>159</v>
      </c>
      <c r="E197" s="83" t="s">
        <v>660</v>
      </c>
      <c r="F197" s="133" t="s">
        <v>699</v>
      </c>
      <c r="G197" s="276" t="s">
        <v>700</v>
      </c>
      <c r="H197" s="134" t="s">
        <v>701</v>
      </c>
      <c r="I197" s="83" t="s">
        <v>479</v>
      </c>
      <c r="J197" s="83">
        <v>1</v>
      </c>
      <c r="K197" s="110">
        <v>4470000</v>
      </c>
      <c r="L197" s="135">
        <f t="shared" si="7"/>
        <v>4470000</v>
      </c>
    </row>
    <row r="198" spans="1:12" ht="39.75" customHeight="1" x14ac:dyDescent="0.25">
      <c r="A198" s="115">
        <v>2</v>
      </c>
      <c r="B198" s="115" t="s">
        <v>658</v>
      </c>
      <c r="C198" s="89" t="s">
        <v>702</v>
      </c>
      <c r="D198" s="116" t="s">
        <v>159</v>
      </c>
      <c r="E198" s="83" t="s">
        <v>660</v>
      </c>
      <c r="F198" s="133" t="s">
        <v>703</v>
      </c>
      <c r="G198" s="276" t="s">
        <v>704</v>
      </c>
      <c r="H198" s="134" t="s">
        <v>705</v>
      </c>
      <c r="I198" s="79" t="s">
        <v>479</v>
      </c>
      <c r="J198" s="79">
        <v>1</v>
      </c>
      <c r="K198" s="79">
        <v>15000000</v>
      </c>
      <c r="L198" s="135">
        <f t="shared" si="7"/>
        <v>15000000</v>
      </c>
    </row>
    <row r="199" spans="1:12" ht="39.75" customHeight="1" x14ac:dyDescent="0.25">
      <c r="A199" s="115">
        <f>+A198+1</f>
        <v>3</v>
      </c>
      <c r="B199" s="115" t="s">
        <v>658</v>
      </c>
      <c r="C199" s="89" t="s">
        <v>706</v>
      </c>
      <c r="D199" s="116" t="s">
        <v>159</v>
      </c>
      <c r="E199" s="116" t="s">
        <v>680</v>
      </c>
      <c r="F199" s="133" t="s">
        <v>707</v>
      </c>
      <c r="G199" s="276" t="s">
        <v>708</v>
      </c>
      <c r="H199" s="134" t="s">
        <v>709</v>
      </c>
      <c r="I199" s="79" t="s">
        <v>479</v>
      </c>
      <c r="J199" s="79">
        <v>1</v>
      </c>
      <c r="K199" s="79">
        <v>6208454</v>
      </c>
      <c r="L199" s="135">
        <f t="shared" si="7"/>
        <v>6208454</v>
      </c>
    </row>
    <row r="200" spans="1:12" ht="39.75" customHeight="1" x14ac:dyDescent="0.25">
      <c r="A200" s="115">
        <f>+A199+1</f>
        <v>4</v>
      </c>
      <c r="B200" s="115" t="s">
        <v>658</v>
      </c>
      <c r="C200" s="158" t="s">
        <v>710</v>
      </c>
      <c r="D200" s="116" t="s">
        <v>159</v>
      </c>
      <c r="E200" s="116" t="s">
        <v>665</v>
      </c>
      <c r="F200" s="133" t="s">
        <v>711</v>
      </c>
      <c r="G200" s="276" t="s">
        <v>712</v>
      </c>
      <c r="H200" s="137">
        <v>30506934340014</v>
      </c>
      <c r="I200" s="79" t="s">
        <v>251</v>
      </c>
      <c r="J200" s="79">
        <v>1</v>
      </c>
      <c r="K200" s="79">
        <v>487600</v>
      </c>
      <c r="L200" s="135">
        <f t="shared" si="7"/>
        <v>487600</v>
      </c>
    </row>
    <row r="201" spans="1:12" ht="39.75" customHeight="1" x14ac:dyDescent="0.25">
      <c r="A201" s="115">
        <v>11</v>
      </c>
      <c r="B201" s="115" t="s">
        <v>658</v>
      </c>
      <c r="C201" s="158" t="s">
        <v>713</v>
      </c>
      <c r="D201" s="116" t="s">
        <v>159</v>
      </c>
      <c r="E201" s="116" t="s">
        <v>680</v>
      </c>
      <c r="F201" s="133" t="s">
        <v>714</v>
      </c>
      <c r="G201" s="276" t="s">
        <v>715</v>
      </c>
      <c r="H201" s="134" t="s">
        <v>716</v>
      </c>
      <c r="I201" s="79" t="s">
        <v>179</v>
      </c>
      <c r="J201" s="79">
        <v>1</v>
      </c>
      <c r="K201" s="79">
        <v>990000</v>
      </c>
      <c r="L201" s="135">
        <f t="shared" si="7"/>
        <v>990000</v>
      </c>
    </row>
    <row r="202" spans="1:12" ht="39.75" customHeight="1" x14ac:dyDescent="0.25">
      <c r="A202" s="115">
        <v>12</v>
      </c>
      <c r="B202" s="115" t="s">
        <v>658</v>
      </c>
      <c r="C202" s="158" t="s">
        <v>717</v>
      </c>
      <c r="D202" s="116" t="s">
        <v>159</v>
      </c>
      <c r="E202" s="116" t="s">
        <v>665</v>
      </c>
      <c r="F202" s="133" t="s">
        <v>718</v>
      </c>
      <c r="G202" s="276" t="s">
        <v>719</v>
      </c>
      <c r="H202" s="134" t="s">
        <v>720</v>
      </c>
      <c r="I202" s="79" t="s">
        <v>251</v>
      </c>
      <c r="J202" s="79">
        <v>1</v>
      </c>
      <c r="K202" s="79">
        <v>3390000</v>
      </c>
      <c r="L202" s="135">
        <f t="shared" si="7"/>
        <v>3390000</v>
      </c>
    </row>
    <row r="203" spans="1:12" ht="39.75" customHeight="1" x14ac:dyDescent="0.25">
      <c r="A203" s="115">
        <v>13</v>
      </c>
      <c r="B203" s="115" t="s">
        <v>658</v>
      </c>
      <c r="C203" s="158" t="s">
        <v>664</v>
      </c>
      <c r="D203" s="116" t="s">
        <v>159</v>
      </c>
      <c r="E203" s="116" t="s">
        <v>665</v>
      </c>
      <c r="F203" s="133" t="s">
        <v>721</v>
      </c>
      <c r="G203" s="276" t="s">
        <v>722</v>
      </c>
      <c r="H203" s="134" t="s">
        <v>723</v>
      </c>
      <c r="I203" s="79" t="s">
        <v>251</v>
      </c>
      <c r="J203" s="79">
        <v>1</v>
      </c>
      <c r="K203" s="136">
        <v>2436000</v>
      </c>
      <c r="L203" s="135">
        <f t="shared" si="7"/>
        <v>2436000</v>
      </c>
    </row>
    <row r="204" spans="1:12" ht="39.75" customHeight="1" x14ac:dyDescent="0.25">
      <c r="A204" s="13">
        <v>14</v>
      </c>
      <c r="B204" s="115" t="s">
        <v>658</v>
      </c>
      <c r="C204" s="158" t="s">
        <v>675</v>
      </c>
      <c r="D204" s="116" t="s">
        <v>159</v>
      </c>
      <c r="E204" s="116" t="s">
        <v>665</v>
      </c>
      <c r="F204" s="133" t="s">
        <v>724</v>
      </c>
      <c r="G204" s="276" t="s">
        <v>719</v>
      </c>
      <c r="H204" s="134" t="s">
        <v>720</v>
      </c>
      <c r="I204" s="79" t="s">
        <v>251</v>
      </c>
      <c r="J204" s="79">
        <v>1</v>
      </c>
      <c r="K204" s="136">
        <v>2796200</v>
      </c>
      <c r="L204" s="135">
        <f t="shared" si="7"/>
        <v>2796200</v>
      </c>
    </row>
    <row r="205" spans="1:12" ht="39.75" customHeight="1" x14ac:dyDescent="0.25">
      <c r="A205" s="13">
        <v>15</v>
      </c>
      <c r="B205" s="115" t="s">
        <v>658</v>
      </c>
      <c r="C205" s="158" t="s">
        <v>669</v>
      </c>
      <c r="D205" s="116" t="s">
        <v>159</v>
      </c>
      <c r="E205" s="116" t="s">
        <v>665</v>
      </c>
      <c r="F205" s="133" t="s">
        <v>725</v>
      </c>
      <c r="G205" s="276" t="s">
        <v>726</v>
      </c>
      <c r="H205" s="134" t="s">
        <v>727</v>
      </c>
      <c r="I205" s="79" t="s">
        <v>251</v>
      </c>
      <c r="J205" s="79">
        <v>1</v>
      </c>
      <c r="K205" s="136">
        <v>2048000</v>
      </c>
      <c r="L205" s="135">
        <f t="shared" si="7"/>
        <v>2048000</v>
      </c>
    </row>
    <row r="206" spans="1:12" ht="39.75" customHeight="1" x14ac:dyDescent="0.25">
      <c r="A206" s="13">
        <v>16</v>
      </c>
      <c r="B206" s="115" t="s">
        <v>658</v>
      </c>
      <c r="C206" s="158" t="s">
        <v>728</v>
      </c>
      <c r="D206" s="116" t="s">
        <v>159</v>
      </c>
      <c r="E206" s="116" t="s">
        <v>665</v>
      </c>
      <c r="F206" s="133" t="s">
        <v>729</v>
      </c>
      <c r="G206" s="276" t="s">
        <v>730</v>
      </c>
      <c r="H206" s="134" t="s">
        <v>731</v>
      </c>
      <c r="I206" s="79" t="s">
        <v>251</v>
      </c>
      <c r="J206" s="79">
        <v>1</v>
      </c>
      <c r="K206" s="136">
        <v>560000</v>
      </c>
      <c r="L206" s="135">
        <f t="shared" si="7"/>
        <v>560000</v>
      </c>
    </row>
    <row r="207" spans="1:12" ht="39.75" customHeight="1" x14ac:dyDescent="0.25">
      <c r="A207" s="13">
        <v>17</v>
      </c>
      <c r="B207" s="115" t="s">
        <v>658</v>
      </c>
      <c r="C207" s="158" t="s">
        <v>732</v>
      </c>
      <c r="D207" s="116" t="s">
        <v>159</v>
      </c>
      <c r="E207" s="116" t="s">
        <v>665</v>
      </c>
      <c r="F207" s="133" t="s">
        <v>733</v>
      </c>
      <c r="G207" s="276" t="s">
        <v>734</v>
      </c>
      <c r="H207" s="134" t="s">
        <v>735</v>
      </c>
      <c r="I207" s="79" t="s">
        <v>251</v>
      </c>
      <c r="J207" s="79">
        <v>1</v>
      </c>
      <c r="K207" s="79">
        <v>26286000</v>
      </c>
      <c r="L207" s="135">
        <f t="shared" si="7"/>
        <v>26286000</v>
      </c>
    </row>
    <row r="208" spans="1:12" ht="39.75" customHeight="1" x14ac:dyDescent="0.25">
      <c r="A208" s="13">
        <f>+A207+1</f>
        <v>18</v>
      </c>
      <c r="B208" s="115" t="s">
        <v>658</v>
      </c>
      <c r="C208" s="158" t="s">
        <v>736</v>
      </c>
      <c r="D208" s="116" t="s">
        <v>159</v>
      </c>
      <c r="E208" s="116" t="s">
        <v>665</v>
      </c>
      <c r="F208" s="133" t="s">
        <v>737</v>
      </c>
      <c r="G208" s="276" t="s">
        <v>738</v>
      </c>
      <c r="H208" s="134" t="s">
        <v>739</v>
      </c>
      <c r="I208" s="79" t="s">
        <v>251</v>
      </c>
      <c r="J208" s="79">
        <v>1</v>
      </c>
      <c r="K208" s="79">
        <v>2700000</v>
      </c>
      <c r="L208" s="135">
        <f t="shared" si="7"/>
        <v>2700000</v>
      </c>
    </row>
    <row r="209" spans="1:12" ht="39.75" customHeight="1" x14ac:dyDescent="0.25">
      <c r="A209" s="115">
        <v>3</v>
      </c>
      <c r="B209" s="115" t="s">
        <v>658</v>
      </c>
      <c r="C209" s="158" t="s">
        <v>669</v>
      </c>
      <c r="D209" s="116" t="s">
        <v>159</v>
      </c>
      <c r="E209" s="116" t="s">
        <v>665</v>
      </c>
      <c r="F209" s="133" t="s">
        <v>740</v>
      </c>
      <c r="G209" s="276" t="s">
        <v>677</v>
      </c>
      <c r="H209" s="134" t="s">
        <v>678</v>
      </c>
      <c r="I209" s="79" t="s">
        <v>251</v>
      </c>
      <c r="J209" s="79">
        <v>1</v>
      </c>
      <c r="K209" s="136">
        <v>420000</v>
      </c>
      <c r="L209" s="135">
        <f t="shared" si="7"/>
        <v>420000</v>
      </c>
    </row>
    <row r="210" spans="1:12" ht="39.75" customHeight="1" x14ac:dyDescent="0.25">
      <c r="A210" s="115">
        <f>+A209+1</f>
        <v>4</v>
      </c>
      <c r="B210" s="115" t="s">
        <v>658</v>
      </c>
      <c r="C210" s="158" t="s">
        <v>736</v>
      </c>
      <c r="D210" s="116" t="s">
        <v>159</v>
      </c>
      <c r="E210" s="116" t="s">
        <v>665</v>
      </c>
      <c r="F210" s="133" t="s">
        <v>741</v>
      </c>
      <c r="G210" s="276" t="s">
        <v>742</v>
      </c>
      <c r="H210" s="134" t="s">
        <v>743</v>
      </c>
      <c r="I210" s="79" t="s">
        <v>251</v>
      </c>
      <c r="J210" s="79">
        <v>1</v>
      </c>
      <c r="K210" s="79">
        <v>652800</v>
      </c>
      <c r="L210" s="135">
        <f t="shared" si="7"/>
        <v>652800</v>
      </c>
    </row>
    <row r="211" spans="1:12" ht="39.75" customHeight="1" x14ac:dyDescent="0.25">
      <c r="A211" s="115">
        <f>+A210+1</f>
        <v>5</v>
      </c>
      <c r="B211" s="115" t="s">
        <v>658</v>
      </c>
      <c r="C211" s="158" t="s">
        <v>664</v>
      </c>
      <c r="D211" s="116" t="s">
        <v>159</v>
      </c>
      <c r="E211" s="116" t="s">
        <v>665</v>
      </c>
      <c r="F211" s="133" t="s">
        <v>744</v>
      </c>
      <c r="G211" s="276" t="s">
        <v>745</v>
      </c>
      <c r="H211" s="134" t="s">
        <v>746</v>
      </c>
      <c r="I211" s="79" t="s">
        <v>251</v>
      </c>
      <c r="J211" s="79">
        <v>1</v>
      </c>
      <c r="K211" s="79">
        <v>8400000</v>
      </c>
      <c r="L211" s="135">
        <f t="shared" si="7"/>
        <v>8400000</v>
      </c>
    </row>
    <row r="212" spans="1:12" ht="39.75" customHeight="1" x14ac:dyDescent="0.25">
      <c r="A212" s="115">
        <v>18</v>
      </c>
      <c r="B212" s="115" t="s">
        <v>658</v>
      </c>
      <c r="C212" s="158" t="s">
        <v>747</v>
      </c>
      <c r="D212" s="116" t="s">
        <v>159</v>
      </c>
      <c r="E212" s="116" t="s">
        <v>665</v>
      </c>
      <c r="F212" s="133" t="s">
        <v>748</v>
      </c>
      <c r="G212" s="276" t="s">
        <v>749</v>
      </c>
      <c r="H212" s="134" t="s">
        <v>750</v>
      </c>
      <c r="I212" s="79" t="s">
        <v>251</v>
      </c>
      <c r="J212" s="79">
        <v>1</v>
      </c>
      <c r="K212" s="79">
        <v>2706000</v>
      </c>
      <c r="L212" s="135">
        <f t="shared" si="7"/>
        <v>2706000</v>
      </c>
    </row>
    <row r="213" spans="1:12" ht="39.75" customHeight="1" x14ac:dyDescent="0.25">
      <c r="A213" s="115">
        <v>19</v>
      </c>
      <c r="B213" s="115" t="s">
        <v>658</v>
      </c>
      <c r="C213" s="89" t="s">
        <v>751</v>
      </c>
      <c r="D213" s="116" t="s">
        <v>159</v>
      </c>
      <c r="E213" s="79" t="s">
        <v>660</v>
      </c>
      <c r="F213" s="133" t="s">
        <v>752</v>
      </c>
      <c r="G213" s="276" t="s">
        <v>753</v>
      </c>
      <c r="H213" s="134" t="s">
        <v>754</v>
      </c>
      <c r="I213" s="79" t="s">
        <v>479</v>
      </c>
      <c r="J213" s="79">
        <v>1</v>
      </c>
      <c r="K213" s="79">
        <v>79485700</v>
      </c>
      <c r="L213" s="135">
        <f t="shared" si="7"/>
        <v>79485700</v>
      </c>
    </row>
    <row r="214" spans="1:12" ht="39.75" customHeight="1" x14ac:dyDescent="0.25">
      <c r="A214" s="115">
        <v>20</v>
      </c>
      <c r="B214" s="115" t="s">
        <v>658</v>
      </c>
      <c r="C214" s="158" t="s">
        <v>675</v>
      </c>
      <c r="D214" s="116" t="s">
        <v>159</v>
      </c>
      <c r="E214" s="116" t="s">
        <v>665</v>
      </c>
      <c r="F214" s="133" t="s">
        <v>755</v>
      </c>
      <c r="G214" s="276" t="s">
        <v>756</v>
      </c>
      <c r="H214" s="134" t="s">
        <v>757</v>
      </c>
      <c r="I214" s="79" t="s">
        <v>251</v>
      </c>
      <c r="J214" s="79">
        <v>1</v>
      </c>
      <c r="K214" s="79">
        <v>645860</v>
      </c>
      <c r="L214" s="135">
        <f t="shared" si="7"/>
        <v>645860</v>
      </c>
    </row>
    <row r="215" spans="1:12" ht="39.75" customHeight="1" x14ac:dyDescent="0.25">
      <c r="A215" s="13">
        <v>21</v>
      </c>
      <c r="B215" s="115" t="s">
        <v>658</v>
      </c>
      <c r="C215" s="158" t="s">
        <v>669</v>
      </c>
      <c r="D215" s="116" t="s">
        <v>159</v>
      </c>
      <c r="E215" s="116" t="s">
        <v>665</v>
      </c>
      <c r="F215" s="133" t="s">
        <v>758</v>
      </c>
      <c r="G215" s="158" t="s">
        <v>759</v>
      </c>
      <c r="H215" s="134" t="s">
        <v>760</v>
      </c>
      <c r="I215" s="79" t="s">
        <v>251</v>
      </c>
      <c r="J215" s="79">
        <v>1</v>
      </c>
      <c r="K215" s="79">
        <v>26040000</v>
      </c>
      <c r="L215" s="135">
        <f t="shared" si="7"/>
        <v>26040000</v>
      </c>
    </row>
    <row r="216" spans="1:12" ht="39.75" customHeight="1" x14ac:dyDescent="0.25">
      <c r="A216" s="13">
        <v>22</v>
      </c>
      <c r="B216" s="115" t="s">
        <v>658</v>
      </c>
      <c r="C216" s="158" t="s">
        <v>669</v>
      </c>
      <c r="D216" s="116" t="s">
        <v>159</v>
      </c>
      <c r="E216" s="116" t="s">
        <v>680</v>
      </c>
      <c r="F216" s="133" t="s">
        <v>761</v>
      </c>
      <c r="G216" s="276" t="s">
        <v>762</v>
      </c>
      <c r="H216" s="134" t="s">
        <v>763</v>
      </c>
      <c r="I216" s="79" t="s">
        <v>179</v>
      </c>
      <c r="J216" s="79">
        <v>100</v>
      </c>
      <c r="K216" s="79">
        <f>L216/J216</f>
        <v>2000</v>
      </c>
      <c r="L216" s="135">
        <v>200000</v>
      </c>
    </row>
    <row r="217" spans="1:12" ht="39.75" customHeight="1" x14ac:dyDescent="0.25">
      <c r="A217" s="13">
        <v>23</v>
      </c>
      <c r="B217" s="115" t="s">
        <v>658</v>
      </c>
      <c r="C217" s="158" t="s">
        <v>764</v>
      </c>
      <c r="D217" s="116" t="s">
        <v>159</v>
      </c>
      <c r="E217" s="116" t="s">
        <v>680</v>
      </c>
      <c r="F217" s="133" t="s">
        <v>765</v>
      </c>
      <c r="G217" s="276" t="s">
        <v>766</v>
      </c>
      <c r="H217" s="134" t="s">
        <v>767</v>
      </c>
      <c r="I217" s="79" t="s">
        <v>179</v>
      </c>
      <c r="J217" s="79">
        <v>100</v>
      </c>
      <c r="K217" s="79">
        <v>2000</v>
      </c>
      <c r="L217" s="135">
        <f t="shared" si="7"/>
        <v>200000</v>
      </c>
    </row>
    <row r="218" spans="1:12" ht="39.75" customHeight="1" x14ac:dyDescent="0.25">
      <c r="A218" s="13">
        <v>24</v>
      </c>
      <c r="B218" s="115" t="s">
        <v>658</v>
      </c>
      <c r="C218" s="158" t="s">
        <v>768</v>
      </c>
      <c r="D218" s="116" t="s">
        <v>159</v>
      </c>
      <c r="E218" s="116" t="s">
        <v>680</v>
      </c>
      <c r="F218" s="133" t="s">
        <v>769</v>
      </c>
      <c r="G218" s="276" t="s">
        <v>770</v>
      </c>
      <c r="H218" s="134" t="s">
        <v>771</v>
      </c>
      <c r="I218" s="79" t="s">
        <v>479</v>
      </c>
      <c r="J218" s="79">
        <v>1</v>
      </c>
      <c r="K218" s="136">
        <v>1500000</v>
      </c>
      <c r="L218" s="135">
        <f t="shared" si="7"/>
        <v>1500000</v>
      </c>
    </row>
    <row r="219" spans="1:12" ht="39.75" customHeight="1" x14ac:dyDescent="0.25">
      <c r="A219" s="13">
        <f>+A218+1</f>
        <v>25</v>
      </c>
      <c r="B219" s="115" t="s">
        <v>658</v>
      </c>
      <c r="C219" s="158" t="s">
        <v>265</v>
      </c>
      <c r="D219" s="116" t="s">
        <v>159</v>
      </c>
      <c r="E219" s="116" t="s">
        <v>680</v>
      </c>
      <c r="F219" s="133" t="s">
        <v>772</v>
      </c>
      <c r="G219" s="276" t="s">
        <v>773</v>
      </c>
      <c r="H219" s="134" t="s">
        <v>774</v>
      </c>
      <c r="I219" s="79" t="s">
        <v>220</v>
      </c>
      <c r="J219" s="79">
        <v>30</v>
      </c>
      <c r="K219" s="79">
        <v>51405</v>
      </c>
      <c r="L219" s="135">
        <f t="shared" si="7"/>
        <v>1542150</v>
      </c>
    </row>
    <row r="220" spans="1:12" ht="39.75" customHeight="1" x14ac:dyDescent="0.25">
      <c r="A220" s="115">
        <v>4</v>
      </c>
      <c r="B220" s="115" t="s">
        <v>658</v>
      </c>
      <c r="C220" s="89" t="s">
        <v>775</v>
      </c>
      <c r="D220" s="116" t="s">
        <v>159</v>
      </c>
      <c r="E220" s="79" t="s">
        <v>660</v>
      </c>
      <c r="F220" s="133" t="s">
        <v>776</v>
      </c>
      <c r="G220" s="276" t="s">
        <v>777</v>
      </c>
      <c r="H220" s="134" t="s">
        <v>778</v>
      </c>
      <c r="I220" s="79" t="s">
        <v>479</v>
      </c>
      <c r="J220" s="79">
        <v>1</v>
      </c>
      <c r="K220" s="79">
        <v>165600</v>
      </c>
      <c r="L220" s="135">
        <f t="shared" si="7"/>
        <v>165600</v>
      </c>
    </row>
    <row r="221" spans="1:12" ht="39.75" customHeight="1" x14ac:dyDescent="0.25">
      <c r="A221" s="115">
        <f>+A220+1</f>
        <v>5</v>
      </c>
      <c r="B221" s="115" t="s">
        <v>658</v>
      </c>
      <c r="C221" s="158" t="s">
        <v>747</v>
      </c>
      <c r="D221" s="116" t="s">
        <v>159</v>
      </c>
      <c r="E221" s="116" t="s">
        <v>665</v>
      </c>
      <c r="F221" s="133" t="s">
        <v>779</v>
      </c>
      <c r="G221" s="276" t="s">
        <v>749</v>
      </c>
      <c r="H221" s="134" t="s">
        <v>750</v>
      </c>
      <c r="I221" s="79" t="s">
        <v>251</v>
      </c>
      <c r="J221" s="79">
        <v>1</v>
      </c>
      <c r="K221" s="136">
        <v>25704000</v>
      </c>
      <c r="L221" s="135">
        <f t="shared" si="7"/>
        <v>25704000</v>
      </c>
    </row>
    <row r="222" spans="1:12" ht="39.75" customHeight="1" x14ac:dyDescent="0.25">
      <c r="A222" s="115">
        <f>+A221+1</f>
        <v>6</v>
      </c>
      <c r="B222" s="115" t="s">
        <v>658</v>
      </c>
      <c r="C222" s="89" t="s">
        <v>780</v>
      </c>
      <c r="D222" s="116" t="s">
        <v>159</v>
      </c>
      <c r="E222" s="116" t="s">
        <v>665</v>
      </c>
      <c r="F222" s="133" t="s">
        <v>781</v>
      </c>
      <c r="G222" s="276" t="s">
        <v>782</v>
      </c>
      <c r="H222" s="134" t="s">
        <v>783</v>
      </c>
      <c r="I222" s="79" t="s">
        <v>251</v>
      </c>
      <c r="J222" s="79">
        <v>1</v>
      </c>
      <c r="K222" s="79">
        <v>615000</v>
      </c>
      <c r="L222" s="135">
        <f t="shared" si="7"/>
        <v>615000</v>
      </c>
    </row>
    <row r="223" spans="1:12" ht="39.75" customHeight="1" x14ac:dyDescent="0.25">
      <c r="A223" s="115">
        <v>25</v>
      </c>
      <c r="B223" s="115" t="s">
        <v>658</v>
      </c>
      <c r="C223" s="158" t="s">
        <v>736</v>
      </c>
      <c r="D223" s="116" t="s">
        <v>159</v>
      </c>
      <c r="E223" s="116" t="s">
        <v>665</v>
      </c>
      <c r="F223" s="133" t="s">
        <v>784</v>
      </c>
      <c r="G223" s="276" t="s">
        <v>785</v>
      </c>
      <c r="H223" s="134" t="s">
        <v>786</v>
      </c>
      <c r="I223" s="79" t="s">
        <v>251</v>
      </c>
      <c r="J223" s="79">
        <v>1</v>
      </c>
      <c r="K223" s="136">
        <v>998400</v>
      </c>
      <c r="L223" s="135">
        <f t="shared" si="7"/>
        <v>998400</v>
      </c>
    </row>
    <row r="224" spans="1:12" ht="39.75" customHeight="1" x14ac:dyDescent="0.25">
      <c r="A224" s="115">
        <v>26</v>
      </c>
      <c r="B224" s="115" t="s">
        <v>658</v>
      </c>
      <c r="C224" s="158" t="s">
        <v>787</v>
      </c>
      <c r="D224" s="116" t="s">
        <v>159</v>
      </c>
      <c r="E224" s="116" t="s">
        <v>665</v>
      </c>
      <c r="F224" s="133" t="s">
        <v>788</v>
      </c>
      <c r="G224" s="276" t="s">
        <v>789</v>
      </c>
      <c r="H224" s="134" t="s">
        <v>790</v>
      </c>
      <c r="I224" s="79" t="s">
        <v>251</v>
      </c>
      <c r="J224" s="79">
        <v>1</v>
      </c>
      <c r="K224" s="136">
        <v>1392000</v>
      </c>
      <c r="L224" s="135">
        <f t="shared" si="7"/>
        <v>1392000</v>
      </c>
    </row>
    <row r="225" spans="1:12" ht="39.75" customHeight="1" x14ac:dyDescent="0.25">
      <c r="A225" s="115">
        <v>27</v>
      </c>
      <c r="B225" s="115" t="s">
        <v>658</v>
      </c>
      <c r="C225" s="158" t="s">
        <v>732</v>
      </c>
      <c r="D225" s="116" t="s">
        <v>159</v>
      </c>
      <c r="E225" s="116" t="s">
        <v>665</v>
      </c>
      <c r="F225" s="133" t="s">
        <v>791</v>
      </c>
      <c r="G225" s="276" t="s">
        <v>792</v>
      </c>
      <c r="H225" s="134" t="s">
        <v>793</v>
      </c>
      <c r="I225" s="79" t="s">
        <v>251</v>
      </c>
      <c r="J225" s="79">
        <v>1</v>
      </c>
      <c r="K225" s="136">
        <v>2251200</v>
      </c>
      <c r="L225" s="135">
        <f t="shared" si="7"/>
        <v>2251200</v>
      </c>
    </row>
    <row r="226" spans="1:12" ht="39.75" customHeight="1" x14ac:dyDescent="0.25">
      <c r="A226" s="13">
        <v>28</v>
      </c>
      <c r="B226" s="115" t="s">
        <v>658</v>
      </c>
      <c r="C226" s="158" t="s">
        <v>794</v>
      </c>
      <c r="D226" s="116" t="s">
        <v>159</v>
      </c>
      <c r="E226" s="116" t="s">
        <v>665</v>
      </c>
      <c r="F226" s="133" t="s">
        <v>795</v>
      </c>
      <c r="G226" s="158" t="s">
        <v>796</v>
      </c>
      <c r="H226" s="134" t="s">
        <v>797</v>
      </c>
      <c r="I226" s="79" t="s">
        <v>251</v>
      </c>
      <c r="J226" s="79">
        <v>1</v>
      </c>
      <c r="K226" s="136">
        <v>8880800</v>
      </c>
      <c r="L226" s="135">
        <f t="shared" si="7"/>
        <v>8880800</v>
      </c>
    </row>
    <row r="227" spans="1:12" ht="39.75" customHeight="1" x14ac:dyDescent="0.25">
      <c r="A227" s="13">
        <v>29</v>
      </c>
      <c r="B227" s="115" t="s">
        <v>658</v>
      </c>
      <c r="C227" s="158" t="s">
        <v>675</v>
      </c>
      <c r="D227" s="116" t="s">
        <v>159</v>
      </c>
      <c r="E227" s="116" t="s">
        <v>665</v>
      </c>
      <c r="F227" s="133" t="s">
        <v>798</v>
      </c>
      <c r="G227" s="276" t="s">
        <v>799</v>
      </c>
      <c r="H227" s="134" t="s">
        <v>800</v>
      </c>
      <c r="I227" s="79" t="s">
        <v>251</v>
      </c>
      <c r="J227" s="79">
        <v>1</v>
      </c>
      <c r="K227" s="136">
        <v>3148800</v>
      </c>
      <c r="L227" s="135">
        <f t="shared" si="7"/>
        <v>3148800</v>
      </c>
    </row>
    <row r="228" spans="1:12" ht="39.75" customHeight="1" x14ac:dyDescent="0.25">
      <c r="A228" s="13">
        <v>30</v>
      </c>
      <c r="B228" s="115" t="s">
        <v>658</v>
      </c>
      <c r="C228" s="158" t="s">
        <v>801</v>
      </c>
      <c r="D228" s="116" t="s">
        <v>159</v>
      </c>
      <c r="E228" s="116" t="s">
        <v>680</v>
      </c>
      <c r="F228" s="133" t="s">
        <v>802</v>
      </c>
      <c r="G228" s="276" t="s">
        <v>803</v>
      </c>
      <c r="H228" s="134" t="s">
        <v>804</v>
      </c>
      <c r="I228" s="79" t="s">
        <v>179</v>
      </c>
      <c r="J228" s="79">
        <v>100</v>
      </c>
      <c r="K228" s="79">
        <v>8500</v>
      </c>
      <c r="L228" s="135">
        <f t="shared" si="7"/>
        <v>850000</v>
      </c>
    </row>
    <row r="229" spans="1:12" ht="39.75" customHeight="1" x14ac:dyDescent="0.25">
      <c r="A229" s="13">
        <v>31</v>
      </c>
      <c r="B229" s="115" t="s">
        <v>658</v>
      </c>
      <c r="C229" s="158" t="s">
        <v>805</v>
      </c>
      <c r="D229" s="116" t="s">
        <v>159</v>
      </c>
      <c r="E229" s="116" t="s">
        <v>680</v>
      </c>
      <c r="F229" s="133" t="s">
        <v>806</v>
      </c>
      <c r="G229" s="276" t="s">
        <v>807</v>
      </c>
      <c r="H229" s="134" t="s">
        <v>808</v>
      </c>
      <c r="I229" s="79" t="s">
        <v>179</v>
      </c>
      <c r="J229" s="79">
        <v>200</v>
      </c>
      <c r="K229" s="79">
        <v>4888</v>
      </c>
      <c r="L229" s="135">
        <f t="shared" si="7"/>
        <v>977600</v>
      </c>
    </row>
    <row r="230" spans="1:12" ht="39.75" customHeight="1" x14ac:dyDescent="0.25">
      <c r="A230" s="13">
        <f>+A229+1</f>
        <v>32</v>
      </c>
      <c r="B230" s="115" t="s">
        <v>658</v>
      </c>
      <c r="C230" s="158" t="s">
        <v>809</v>
      </c>
      <c r="D230" s="116" t="s">
        <v>159</v>
      </c>
      <c r="E230" s="116" t="s">
        <v>680</v>
      </c>
      <c r="F230" s="133" t="s">
        <v>810</v>
      </c>
      <c r="G230" s="276" t="s">
        <v>811</v>
      </c>
      <c r="H230" s="134" t="s">
        <v>812</v>
      </c>
      <c r="I230" s="79" t="s">
        <v>479</v>
      </c>
      <c r="J230" s="79">
        <v>1</v>
      </c>
      <c r="K230" s="136">
        <v>7436000</v>
      </c>
      <c r="L230" s="135">
        <f t="shared" si="7"/>
        <v>7436000</v>
      </c>
    </row>
    <row r="231" spans="1:12" ht="39.75" customHeight="1" x14ac:dyDescent="0.25">
      <c r="A231" s="115">
        <v>5</v>
      </c>
      <c r="B231" s="115" t="s">
        <v>658</v>
      </c>
      <c r="C231" s="89" t="s">
        <v>813</v>
      </c>
      <c r="D231" s="116" t="s">
        <v>159</v>
      </c>
      <c r="E231" s="79" t="s">
        <v>660</v>
      </c>
      <c r="F231" s="133" t="s">
        <v>814</v>
      </c>
      <c r="G231" s="276" t="s">
        <v>815</v>
      </c>
      <c r="H231" s="134" t="s">
        <v>816</v>
      </c>
      <c r="I231" s="79" t="s">
        <v>479</v>
      </c>
      <c r="J231" s="79">
        <v>1</v>
      </c>
      <c r="K231" s="138">
        <v>10014355</v>
      </c>
      <c r="L231" s="135">
        <f t="shared" si="7"/>
        <v>10014355</v>
      </c>
    </row>
    <row r="232" spans="1:12" ht="39.75" customHeight="1" x14ac:dyDescent="0.25">
      <c r="A232" s="115">
        <f>+A231+1</f>
        <v>6</v>
      </c>
      <c r="B232" s="115" t="s">
        <v>658</v>
      </c>
      <c r="C232" s="158" t="s">
        <v>787</v>
      </c>
      <c r="D232" s="116" t="s">
        <v>159</v>
      </c>
      <c r="E232" s="116" t="s">
        <v>665</v>
      </c>
      <c r="F232" s="133" t="s">
        <v>817</v>
      </c>
      <c r="G232" s="276" t="s">
        <v>818</v>
      </c>
      <c r="H232" s="134" t="s">
        <v>819</v>
      </c>
      <c r="I232" s="79" t="s">
        <v>251</v>
      </c>
      <c r="J232" s="79">
        <v>1</v>
      </c>
      <c r="K232" s="136">
        <v>20991600</v>
      </c>
      <c r="L232" s="135">
        <f t="shared" si="7"/>
        <v>20991600</v>
      </c>
    </row>
    <row r="233" spans="1:12" ht="39.75" customHeight="1" x14ac:dyDescent="0.25">
      <c r="A233" s="115">
        <f>+A232+1</f>
        <v>7</v>
      </c>
      <c r="B233" s="115" t="s">
        <v>658</v>
      </c>
      <c r="C233" s="158" t="s">
        <v>820</v>
      </c>
      <c r="D233" s="116" t="s">
        <v>159</v>
      </c>
      <c r="E233" s="116" t="s">
        <v>665</v>
      </c>
      <c r="F233" s="133" t="s">
        <v>821</v>
      </c>
      <c r="G233" s="276" t="s">
        <v>749</v>
      </c>
      <c r="H233" s="134" t="s">
        <v>750</v>
      </c>
      <c r="I233" s="79" t="s">
        <v>251</v>
      </c>
      <c r="J233" s="79">
        <v>1</v>
      </c>
      <c r="K233" s="136">
        <v>59304840</v>
      </c>
      <c r="L233" s="135">
        <f t="shared" si="7"/>
        <v>59304840</v>
      </c>
    </row>
    <row r="234" spans="1:12" ht="39.75" customHeight="1" x14ac:dyDescent="0.25">
      <c r="A234" s="115">
        <v>32</v>
      </c>
      <c r="B234" s="115" t="s">
        <v>658</v>
      </c>
      <c r="C234" s="158" t="s">
        <v>820</v>
      </c>
      <c r="D234" s="116" t="s">
        <v>159</v>
      </c>
      <c r="E234" s="116" t="s">
        <v>665</v>
      </c>
      <c r="F234" s="133" t="s">
        <v>822</v>
      </c>
      <c r="G234" s="276" t="s">
        <v>749</v>
      </c>
      <c r="H234" s="134" t="s">
        <v>750</v>
      </c>
      <c r="I234" s="79" t="s">
        <v>251</v>
      </c>
      <c r="J234" s="79">
        <v>1</v>
      </c>
      <c r="K234" s="136">
        <v>29659560</v>
      </c>
      <c r="L234" s="135">
        <f t="shared" si="7"/>
        <v>29659560</v>
      </c>
    </row>
    <row r="235" spans="1:12" ht="39.75" customHeight="1" x14ac:dyDescent="0.25">
      <c r="A235" s="115">
        <v>33</v>
      </c>
      <c r="B235" s="115" t="s">
        <v>658</v>
      </c>
      <c r="C235" s="158" t="s">
        <v>820</v>
      </c>
      <c r="D235" s="116" t="s">
        <v>159</v>
      </c>
      <c r="E235" s="116" t="s">
        <v>665</v>
      </c>
      <c r="F235" s="133" t="s">
        <v>823</v>
      </c>
      <c r="G235" s="276" t="s">
        <v>749</v>
      </c>
      <c r="H235" s="134" t="s">
        <v>750</v>
      </c>
      <c r="I235" s="79" t="s">
        <v>251</v>
      </c>
      <c r="J235" s="79">
        <v>1</v>
      </c>
      <c r="K235" s="136">
        <v>64068800</v>
      </c>
      <c r="L235" s="135">
        <f t="shared" si="7"/>
        <v>64068800</v>
      </c>
    </row>
    <row r="236" spans="1:12" ht="39.75" customHeight="1" x14ac:dyDescent="0.25">
      <c r="A236" s="115">
        <v>34</v>
      </c>
      <c r="B236" s="115" t="s">
        <v>658</v>
      </c>
      <c r="C236" s="158" t="s">
        <v>675</v>
      </c>
      <c r="D236" s="116" t="s">
        <v>159</v>
      </c>
      <c r="E236" s="116" t="s">
        <v>665</v>
      </c>
      <c r="F236" s="133" t="s">
        <v>824</v>
      </c>
      <c r="G236" s="276" t="s">
        <v>825</v>
      </c>
      <c r="H236" s="134" t="s">
        <v>826</v>
      </c>
      <c r="I236" s="79" t="s">
        <v>251</v>
      </c>
      <c r="J236" s="79">
        <v>1</v>
      </c>
      <c r="K236" s="136">
        <v>273600</v>
      </c>
      <c r="L236" s="135">
        <f t="shared" si="7"/>
        <v>273600</v>
      </c>
    </row>
    <row r="237" spans="1:12" ht="39.75" customHeight="1" x14ac:dyDescent="0.25">
      <c r="A237" s="13">
        <v>35</v>
      </c>
      <c r="B237" s="115" t="s">
        <v>658</v>
      </c>
      <c r="C237" s="158" t="s">
        <v>736</v>
      </c>
      <c r="D237" s="116" t="s">
        <v>159</v>
      </c>
      <c r="E237" s="116" t="s">
        <v>665</v>
      </c>
      <c r="F237" s="133" t="s">
        <v>827</v>
      </c>
      <c r="G237" s="276" t="s">
        <v>828</v>
      </c>
      <c r="H237" s="134" t="s">
        <v>829</v>
      </c>
      <c r="I237" s="79" t="s">
        <v>251</v>
      </c>
      <c r="J237" s="79">
        <v>1</v>
      </c>
      <c r="K237" s="136">
        <v>6627000</v>
      </c>
      <c r="L237" s="135">
        <f t="shared" si="7"/>
        <v>6627000</v>
      </c>
    </row>
    <row r="238" spans="1:12" ht="39.75" customHeight="1" x14ac:dyDescent="0.25">
      <c r="A238" s="13">
        <v>36</v>
      </c>
      <c r="B238" s="115" t="s">
        <v>658</v>
      </c>
      <c r="C238" s="158" t="s">
        <v>830</v>
      </c>
      <c r="D238" s="116" t="s">
        <v>159</v>
      </c>
      <c r="E238" s="116" t="s">
        <v>665</v>
      </c>
      <c r="F238" s="133" t="s">
        <v>831</v>
      </c>
      <c r="G238" s="276" t="s">
        <v>828</v>
      </c>
      <c r="H238" s="134" t="s">
        <v>829</v>
      </c>
      <c r="I238" s="79" t="s">
        <v>251</v>
      </c>
      <c r="J238" s="79">
        <v>1</v>
      </c>
      <c r="K238" s="136">
        <v>5495400</v>
      </c>
      <c r="L238" s="135">
        <f t="shared" si="7"/>
        <v>5495400</v>
      </c>
    </row>
    <row r="239" spans="1:12" ht="39.75" customHeight="1" x14ac:dyDescent="0.25">
      <c r="A239" s="13">
        <v>37</v>
      </c>
      <c r="B239" s="115" t="s">
        <v>658</v>
      </c>
      <c r="C239" s="158" t="s">
        <v>832</v>
      </c>
      <c r="D239" s="116" t="s">
        <v>159</v>
      </c>
      <c r="E239" s="116" t="s">
        <v>665</v>
      </c>
      <c r="F239" s="133" t="s">
        <v>833</v>
      </c>
      <c r="G239" s="276" t="s">
        <v>834</v>
      </c>
      <c r="H239" s="134" t="s">
        <v>835</v>
      </c>
      <c r="I239" s="79" t="s">
        <v>251</v>
      </c>
      <c r="J239" s="79">
        <v>1</v>
      </c>
      <c r="K239" s="136">
        <v>11793600</v>
      </c>
      <c r="L239" s="135">
        <f t="shared" si="7"/>
        <v>11793600</v>
      </c>
    </row>
    <row r="240" spans="1:12" ht="39.75" customHeight="1" x14ac:dyDescent="0.25">
      <c r="A240" s="13">
        <v>38</v>
      </c>
      <c r="B240" s="115" t="s">
        <v>658</v>
      </c>
      <c r="C240" s="89" t="s">
        <v>836</v>
      </c>
      <c r="D240" s="116" t="s">
        <v>159</v>
      </c>
      <c r="E240" s="116" t="s">
        <v>665</v>
      </c>
      <c r="F240" s="133" t="s">
        <v>837</v>
      </c>
      <c r="G240" s="276" t="s">
        <v>834</v>
      </c>
      <c r="H240" s="134" t="s">
        <v>835</v>
      </c>
      <c r="I240" s="79" t="s">
        <v>251</v>
      </c>
      <c r="J240" s="79">
        <v>1</v>
      </c>
      <c r="K240" s="136">
        <v>5712000</v>
      </c>
      <c r="L240" s="135">
        <f t="shared" si="7"/>
        <v>5712000</v>
      </c>
    </row>
    <row r="241" spans="1:16" ht="39.75" customHeight="1" x14ac:dyDescent="0.25">
      <c r="A241" s="13">
        <f>+A240+1</f>
        <v>39</v>
      </c>
      <c r="B241" s="115" t="s">
        <v>658</v>
      </c>
      <c r="C241" s="158" t="s">
        <v>717</v>
      </c>
      <c r="D241" s="116" t="s">
        <v>159</v>
      </c>
      <c r="E241" s="116" t="s">
        <v>665</v>
      </c>
      <c r="F241" s="133" t="s">
        <v>838</v>
      </c>
      <c r="G241" s="276" t="s">
        <v>839</v>
      </c>
      <c r="H241" s="134" t="s">
        <v>793</v>
      </c>
      <c r="I241" s="79" t="s">
        <v>251</v>
      </c>
      <c r="J241" s="79">
        <v>1</v>
      </c>
      <c r="K241" s="136">
        <v>2697000</v>
      </c>
      <c r="L241" s="135">
        <f t="shared" si="7"/>
        <v>2697000</v>
      </c>
    </row>
    <row r="242" spans="1:16" ht="39.75" customHeight="1" x14ac:dyDescent="0.25">
      <c r="A242" s="115">
        <v>6</v>
      </c>
      <c r="B242" s="115" t="s">
        <v>658</v>
      </c>
      <c r="C242" s="158" t="s">
        <v>736</v>
      </c>
      <c r="D242" s="116" t="s">
        <v>159</v>
      </c>
      <c r="E242" s="116" t="s">
        <v>665</v>
      </c>
      <c r="F242" s="133" t="s">
        <v>840</v>
      </c>
      <c r="G242" s="276" t="s">
        <v>828</v>
      </c>
      <c r="H242" s="134" t="s">
        <v>829</v>
      </c>
      <c r="I242" s="79" t="s">
        <v>251</v>
      </c>
      <c r="J242" s="79">
        <v>1</v>
      </c>
      <c r="K242" s="136">
        <v>1800100</v>
      </c>
      <c r="L242" s="135">
        <f t="shared" si="7"/>
        <v>1800100</v>
      </c>
    </row>
    <row r="243" spans="1:16" ht="39.75" customHeight="1" x14ac:dyDescent="0.25">
      <c r="A243" s="115">
        <f>+A242+1</f>
        <v>7</v>
      </c>
      <c r="B243" s="115" t="s">
        <v>658</v>
      </c>
      <c r="C243" s="158" t="s">
        <v>841</v>
      </c>
      <c r="D243" s="116" t="s">
        <v>159</v>
      </c>
      <c r="E243" s="116" t="s">
        <v>665</v>
      </c>
      <c r="F243" s="133" t="s">
        <v>842</v>
      </c>
      <c r="G243" s="276" t="s">
        <v>843</v>
      </c>
      <c r="H243" s="134" t="s">
        <v>844</v>
      </c>
      <c r="I243" s="79" t="s">
        <v>251</v>
      </c>
      <c r="J243" s="79">
        <v>1</v>
      </c>
      <c r="K243" s="136">
        <v>1297200</v>
      </c>
      <c r="L243" s="135">
        <f t="shared" si="7"/>
        <v>1297200</v>
      </c>
    </row>
    <row r="244" spans="1:16" ht="39.75" customHeight="1" x14ac:dyDescent="0.25">
      <c r="A244" s="115">
        <f>+A243+1</f>
        <v>8</v>
      </c>
      <c r="B244" s="115" t="s">
        <v>658</v>
      </c>
      <c r="C244" s="158" t="s">
        <v>845</v>
      </c>
      <c r="D244" s="116" t="s">
        <v>159</v>
      </c>
      <c r="E244" s="116" t="s">
        <v>665</v>
      </c>
      <c r="F244" s="133" t="s">
        <v>846</v>
      </c>
      <c r="G244" s="276" t="s">
        <v>847</v>
      </c>
      <c r="H244" s="134" t="s">
        <v>848</v>
      </c>
      <c r="I244" s="79" t="s">
        <v>179</v>
      </c>
      <c r="J244" s="79">
        <v>5</v>
      </c>
      <c r="K244" s="136">
        <v>1297200</v>
      </c>
      <c r="L244" s="135">
        <f t="shared" si="7"/>
        <v>6486000</v>
      </c>
    </row>
    <row r="245" spans="1:16" ht="39.75" customHeight="1" x14ac:dyDescent="0.25">
      <c r="A245" s="115">
        <v>39</v>
      </c>
      <c r="B245" s="115" t="s">
        <v>658</v>
      </c>
      <c r="C245" s="158" t="s">
        <v>849</v>
      </c>
      <c r="D245" s="116" t="s">
        <v>159</v>
      </c>
      <c r="E245" s="79" t="s">
        <v>850</v>
      </c>
      <c r="F245" s="133" t="s">
        <v>851</v>
      </c>
      <c r="G245" s="276" t="s">
        <v>852</v>
      </c>
      <c r="H245" s="134" t="s">
        <v>853</v>
      </c>
      <c r="I245" s="79" t="s">
        <v>179</v>
      </c>
      <c r="J245" s="79">
        <v>20</v>
      </c>
      <c r="K245" s="79">
        <v>59900</v>
      </c>
      <c r="L245" s="135">
        <f t="shared" si="7"/>
        <v>1198000</v>
      </c>
    </row>
    <row r="246" spans="1:16" ht="39.75" customHeight="1" x14ac:dyDescent="0.25">
      <c r="A246" s="115">
        <v>40</v>
      </c>
      <c r="B246" s="115" t="s">
        <v>658</v>
      </c>
      <c r="C246" s="89" t="s">
        <v>854</v>
      </c>
      <c r="D246" s="116" t="s">
        <v>159</v>
      </c>
      <c r="E246" s="79" t="s">
        <v>850</v>
      </c>
      <c r="F246" s="133" t="s">
        <v>855</v>
      </c>
      <c r="G246" s="276" t="s">
        <v>856</v>
      </c>
      <c r="H246" s="134" t="s">
        <v>857</v>
      </c>
      <c r="I246" s="79" t="s">
        <v>479</v>
      </c>
      <c r="J246" s="79">
        <v>80</v>
      </c>
      <c r="K246" s="79">
        <v>59000</v>
      </c>
      <c r="L246" s="135">
        <f t="shared" si="7"/>
        <v>4720000</v>
      </c>
    </row>
    <row r="247" spans="1:16" ht="39.75" customHeight="1" x14ac:dyDescent="0.25">
      <c r="A247" s="115">
        <v>41</v>
      </c>
      <c r="B247" s="115" t="s">
        <v>658</v>
      </c>
      <c r="C247" s="89" t="s">
        <v>858</v>
      </c>
      <c r="D247" s="116" t="s">
        <v>159</v>
      </c>
      <c r="E247" s="116" t="s">
        <v>665</v>
      </c>
      <c r="F247" s="133" t="s">
        <v>859</v>
      </c>
      <c r="G247" s="276" t="s">
        <v>860</v>
      </c>
      <c r="H247" s="134" t="s">
        <v>861</v>
      </c>
      <c r="I247" s="79" t="s">
        <v>251</v>
      </c>
      <c r="J247" s="79">
        <v>1</v>
      </c>
      <c r="K247" s="79">
        <v>4020000</v>
      </c>
      <c r="L247" s="135">
        <f t="shared" si="7"/>
        <v>4020000</v>
      </c>
    </row>
    <row r="248" spans="1:16" ht="39.75" customHeight="1" x14ac:dyDescent="0.25">
      <c r="A248" s="13">
        <v>42</v>
      </c>
      <c r="B248" s="115" t="s">
        <v>658</v>
      </c>
      <c r="C248" s="89" t="s">
        <v>862</v>
      </c>
      <c r="D248" s="116" t="s">
        <v>159</v>
      </c>
      <c r="E248" s="116" t="s">
        <v>665</v>
      </c>
      <c r="F248" s="133" t="s">
        <v>863</v>
      </c>
      <c r="G248" s="276" t="s">
        <v>864</v>
      </c>
      <c r="H248" s="134" t="s">
        <v>865</v>
      </c>
      <c r="I248" s="79" t="s">
        <v>251</v>
      </c>
      <c r="J248" s="79">
        <v>1</v>
      </c>
      <c r="K248" s="79">
        <v>16347200</v>
      </c>
      <c r="L248" s="135">
        <f t="shared" si="7"/>
        <v>16347200</v>
      </c>
    </row>
    <row r="249" spans="1:16" ht="39.75" customHeight="1" x14ac:dyDescent="0.25">
      <c r="A249" s="89"/>
      <c r="B249" s="115"/>
      <c r="C249" s="89" t="s">
        <v>866</v>
      </c>
      <c r="D249" s="116"/>
      <c r="E249" s="116"/>
      <c r="F249" s="133"/>
      <c r="G249" s="276"/>
      <c r="H249" s="134"/>
      <c r="I249" s="79"/>
      <c r="J249" s="79"/>
      <c r="K249" s="79"/>
      <c r="L249" s="135">
        <f>SUM(L187:L248)</f>
        <v>1456364254.6399999</v>
      </c>
    </row>
    <row r="250" spans="1:16" ht="39.75" customHeight="1" x14ac:dyDescent="0.25">
      <c r="A250" s="139">
        <v>1</v>
      </c>
      <c r="B250" s="115" t="s">
        <v>658</v>
      </c>
      <c r="C250" s="89" t="s">
        <v>867</v>
      </c>
      <c r="D250" s="116" t="s">
        <v>868</v>
      </c>
      <c r="E250" s="116" t="s">
        <v>869</v>
      </c>
      <c r="F250" s="133" t="s">
        <v>870</v>
      </c>
      <c r="G250" s="276" t="s">
        <v>871</v>
      </c>
      <c r="H250" s="134" t="s">
        <v>872</v>
      </c>
      <c r="I250" s="79" t="s">
        <v>479</v>
      </c>
      <c r="J250" s="79">
        <v>1</v>
      </c>
      <c r="K250" s="138">
        <v>645293390</v>
      </c>
      <c r="L250" s="135">
        <f t="shared" si="7"/>
        <v>645293390</v>
      </c>
    </row>
    <row r="251" spans="1:16" ht="39.75" customHeight="1" x14ac:dyDescent="0.25">
      <c r="A251" s="139">
        <v>2</v>
      </c>
      <c r="B251" s="115" t="s">
        <v>658</v>
      </c>
      <c r="C251" s="89" t="s">
        <v>873</v>
      </c>
      <c r="D251" s="79" t="s">
        <v>868</v>
      </c>
      <c r="E251" s="79" t="s">
        <v>869</v>
      </c>
      <c r="F251" s="79" t="s">
        <v>874</v>
      </c>
      <c r="G251" s="276" t="s">
        <v>875</v>
      </c>
      <c r="H251" s="134" t="s">
        <v>876</v>
      </c>
      <c r="I251" s="79" t="s">
        <v>877</v>
      </c>
      <c r="J251" s="79">
        <v>143300</v>
      </c>
      <c r="K251" s="79">
        <v>450</v>
      </c>
      <c r="L251" s="135">
        <f t="shared" si="7"/>
        <v>64485000</v>
      </c>
    </row>
    <row r="252" spans="1:16" ht="39.75" customHeight="1" x14ac:dyDescent="0.25">
      <c r="A252" s="139">
        <v>3</v>
      </c>
      <c r="B252" s="115" t="s">
        <v>658</v>
      </c>
      <c r="C252" s="89" t="s">
        <v>878</v>
      </c>
      <c r="D252" s="79" t="s">
        <v>868</v>
      </c>
      <c r="E252" s="79" t="s">
        <v>869</v>
      </c>
      <c r="F252" s="79" t="s">
        <v>879</v>
      </c>
      <c r="G252" s="276" t="s">
        <v>673</v>
      </c>
      <c r="H252" s="134" t="s">
        <v>674</v>
      </c>
      <c r="I252" s="79" t="s">
        <v>880</v>
      </c>
      <c r="J252" s="79">
        <v>333.2</v>
      </c>
      <c r="K252" s="79">
        <v>162997.54999999999</v>
      </c>
      <c r="L252" s="135">
        <f t="shared" si="7"/>
        <v>54310783.659999996</v>
      </c>
    </row>
    <row r="253" spans="1:16" ht="39.75" customHeight="1" x14ac:dyDescent="0.25">
      <c r="A253" s="89"/>
      <c r="B253" s="79"/>
      <c r="C253" s="89" t="s">
        <v>881</v>
      </c>
      <c r="D253" s="79"/>
      <c r="E253" s="79"/>
      <c r="F253" s="79"/>
      <c r="G253" s="89"/>
      <c r="H253" s="79"/>
      <c r="I253" s="79"/>
      <c r="J253" s="79"/>
      <c r="K253" s="79"/>
      <c r="L253" s="139">
        <f>L250+L251+L252</f>
        <v>764089173.65999997</v>
      </c>
    </row>
    <row r="254" spans="1:16" ht="39.75" customHeight="1" x14ac:dyDescent="0.3">
      <c r="A254" s="80"/>
      <c r="B254" s="160"/>
      <c r="C254" s="161"/>
      <c r="D254" s="130"/>
      <c r="E254" s="130"/>
      <c r="F254" s="162"/>
      <c r="G254" s="161"/>
      <c r="H254" s="162"/>
      <c r="I254" s="130"/>
      <c r="J254" s="130"/>
      <c r="K254" s="148"/>
      <c r="L254" s="149"/>
    </row>
    <row r="255" spans="1:16" ht="93" customHeight="1" x14ac:dyDescent="0.25">
      <c r="A255" s="321" t="s">
        <v>1610</v>
      </c>
      <c r="B255" s="321"/>
      <c r="C255" s="321"/>
      <c r="D255" s="321"/>
      <c r="E255" s="321"/>
      <c r="F255" s="321"/>
      <c r="G255" s="321"/>
      <c r="H255" s="321"/>
      <c r="I255" s="321"/>
      <c r="J255" s="321"/>
      <c r="K255" s="321"/>
      <c r="L255" s="321"/>
      <c r="M255" s="10"/>
      <c r="N255" s="10"/>
      <c r="O255" s="10"/>
      <c r="P255" s="10"/>
    </row>
    <row r="257" spans="1:17" ht="39.75" customHeight="1" x14ac:dyDescent="0.25">
      <c r="A257" s="418" t="s">
        <v>13</v>
      </c>
      <c r="B257" s="418" t="s">
        <v>14</v>
      </c>
      <c r="C257" s="430" t="s">
        <v>7</v>
      </c>
      <c r="D257" s="418" t="s">
        <v>57</v>
      </c>
      <c r="E257" s="418" t="s">
        <v>11</v>
      </c>
      <c r="F257" s="418" t="s">
        <v>12</v>
      </c>
      <c r="G257" s="303" t="s">
        <v>101</v>
      </c>
      <c r="H257" s="303"/>
      <c r="I257" s="418" t="s">
        <v>8</v>
      </c>
      <c r="J257" s="418" t="s">
        <v>9</v>
      </c>
      <c r="K257" s="418" t="s">
        <v>10</v>
      </c>
      <c r="L257" s="418" t="s">
        <v>114</v>
      </c>
      <c r="Q257" s="12"/>
    </row>
    <row r="258" spans="1:17" ht="39.75" customHeight="1" x14ac:dyDescent="0.25">
      <c r="A258" s="418"/>
      <c r="B258" s="418"/>
      <c r="C258" s="430"/>
      <c r="D258" s="418"/>
      <c r="E258" s="418"/>
      <c r="F258" s="418"/>
      <c r="G258" s="277" t="s">
        <v>107</v>
      </c>
      <c r="H258" s="168" t="s">
        <v>110</v>
      </c>
      <c r="I258" s="418"/>
      <c r="J258" s="418"/>
      <c r="K258" s="418"/>
      <c r="L258" s="418"/>
    </row>
    <row r="259" spans="1:17" ht="75" x14ac:dyDescent="0.25">
      <c r="A259" s="99">
        <v>1</v>
      </c>
      <c r="B259" s="84">
        <v>44615</v>
      </c>
      <c r="C259" s="211" t="s">
        <v>265</v>
      </c>
      <c r="D259" s="2" t="s">
        <v>882</v>
      </c>
      <c r="E259" s="166" t="s">
        <v>883</v>
      </c>
      <c r="F259" s="85">
        <v>22111008094159</v>
      </c>
      <c r="G259" s="278" t="s">
        <v>277</v>
      </c>
      <c r="H259" s="167">
        <v>308831795</v>
      </c>
      <c r="I259" s="167" t="s">
        <v>220</v>
      </c>
      <c r="J259" s="167">
        <v>20</v>
      </c>
      <c r="K259" s="167" t="s">
        <v>884</v>
      </c>
      <c r="L259" s="86">
        <v>740000</v>
      </c>
    </row>
    <row r="260" spans="1:17" ht="75" x14ac:dyDescent="0.25">
      <c r="A260" s="99">
        <v>2</v>
      </c>
      <c r="B260" s="84">
        <v>44615</v>
      </c>
      <c r="C260" s="211" t="s">
        <v>242</v>
      </c>
      <c r="D260" s="2" t="s">
        <v>882</v>
      </c>
      <c r="E260" s="166" t="s">
        <v>883</v>
      </c>
      <c r="F260" s="85">
        <v>22111008094281</v>
      </c>
      <c r="G260" s="278" t="s">
        <v>278</v>
      </c>
      <c r="H260" s="167">
        <v>308564985</v>
      </c>
      <c r="I260" s="167" t="s">
        <v>179</v>
      </c>
      <c r="J260" s="167">
        <v>6</v>
      </c>
      <c r="K260" s="167" t="s">
        <v>885</v>
      </c>
      <c r="L260" s="86">
        <v>167994</v>
      </c>
    </row>
    <row r="261" spans="1:17" ht="56.25" x14ac:dyDescent="0.25">
      <c r="A261" s="99">
        <v>3</v>
      </c>
      <c r="B261" s="84">
        <v>44615</v>
      </c>
      <c r="C261" s="211" t="s">
        <v>279</v>
      </c>
      <c r="D261" s="2" t="s">
        <v>882</v>
      </c>
      <c r="E261" s="166" t="s">
        <v>883</v>
      </c>
      <c r="F261" s="85">
        <v>22111008094640</v>
      </c>
      <c r="G261" s="278" t="s">
        <v>280</v>
      </c>
      <c r="H261" s="167">
        <v>31003966540067</v>
      </c>
      <c r="I261" s="167" t="s">
        <v>201</v>
      </c>
      <c r="J261" s="167">
        <v>30</v>
      </c>
      <c r="K261" s="167" t="s">
        <v>886</v>
      </c>
      <c r="L261" s="86">
        <v>420000</v>
      </c>
    </row>
    <row r="262" spans="1:17" ht="56.25" x14ac:dyDescent="0.25">
      <c r="A262" s="99">
        <v>4</v>
      </c>
      <c r="B262" s="84">
        <v>44622</v>
      </c>
      <c r="C262" s="211" t="s">
        <v>270</v>
      </c>
      <c r="D262" s="2" t="s">
        <v>882</v>
      </c>
      <c r="E262" s="166" t="s">
        <v>883</v>
      </c>
      <c r="F262" s="85">
        <v>22111008113996</v>
      </c>
      <c r="G262" s="278" t="s">
        <v>271</v>
      </c>
      <c r="H262" s="167">
        <v>308228104</v>
      </c>
      <c r="I262" s="167" t="s">
        <v>179</v>
      </c>
      <c r="J262" s="167">
        <v>1</v>
      </c>
      <c r="K262" s="167" t="s">
        <v>887</v>
      </c>
      <c r="L262" s="86">
        <v>250000</v>
      </c>
    </row>
    <row r="263" spans="1:17" ht="56.25" x14ac:dyDescent="0.25">
      <c r="A263" s="99">
        <v>5</v>
      </c>
      <c r="B263" s="84">
        <v>44622</v>
      </c>
      <c r="C263" s="211" t="s">
        <v>272</v>
      </c>
      <c r="D263" s="2" t="s">
        <v>882</v>
      </c>
      <c r="E263" s="166" t="s">
        <v>883</v>
      </c>
      <c r="F263" s="85">
        <v>22111008113839</v>
      </c>
      <c r="G263" s="278" t="s">
        <v>273</v>
      </c>
      <c r="H263" s="167">
        <v>306097967</v>
      </c>
      <c r="I263" s="167" t="s">
        <v>224</v>
      </c>
      <c r="J263" s="167">
        <v>50</v>
      </c>
      <c r="K263" s="167" t="s">
        <v>888</v>
      </c>
      <c r="L263" s="86">
        <v>549750</v>
      </c>
    </row>
    <row r="264" spans="1:17" ht="56.25" x14ac:dyDescent="0.25">
      <c r="A264" s="99">
        <v>6</v>
      </c>
      <c r="B264" s="84">
        <v>44622</v>
      </c>
      <c r="C264" s="217" t="s">
        <v>274</v>
      </c>
      <c r="D264" s="2" t="s">
        <v>882</v>
      </c>
      <c r="E264" s="166" t="s">
        <v>883</v>
      </c>
      <c r="F264" s="85">
        <v>22111008116037</v>
      </c>
      <c r="G264" s="278" t="s">
        <v>275</v>
      </c>
      <c r="H264" s="167">
        <v>305960338</v>
      </c>
      <c r="I264" s="167" t="s">
        <v>276</v>
      </c>
      <c r="J264" s="167">
        <v>44825</v>
      </c>
      <c r="K264" s="167" t="s">
        <v>889</v>
      </c>
      <c r="L264" s="86">
        <v>2513463</v>
      </c>
    </row>
    <row r="265" spans="1:17" ht="56.25" x14ac:dyDescent="0.25">
      <c r="A265" s="99">
        <v>7</v>
      </c>
      <c r="B265" s="84">
        <v>44623</v>
      </c>
      <c r="C265" s="211" t="s">
        <v>268</v>
      </c>
      <c r="D265" s="2" t="s">
        <v>882</v>
      </c>
      <c r="E265" s="166" t="s">
        <v>883</v>
      </c>
      <c r="F265" s="85">
        <v>22111008113985</v>
      </c>
      <c r="G265" s="278" t="s">
        <v>269</v>
      </c>
      <c r="H265" s="167">
        <v>308709827</v>
      </c>
      <c r="I265" s="167" t="s">
        <v>179</v>
      </c>
      <c r="J265" s="167">
        <v>2</v>
      </c>
      <c r="K265" s="167" t="s">
        <v>890</v>
      </c>
      <c r="L265" s="86">
        <v>200000</v>
      </c>
    </row>
    <row r="266" spans="1:17" ht="75" x14ac:dyDescent="0.25">
      <c r="A266" s="99">
        <v>8</v>
      </c>
      <c r="B266" s="84">
        <v>44652</v>
      </c>
      <c r="C266" s="217" t="s">
        <v>265</v>
      </c>
      <c r="D266" s="2" t="s">
        <v>882</v>
      </c>
      <c r="E266" s="166" t="s">
        <v>883</v>
      </c>
      <c r="F266" s="85">
        <v>22111008192835</v>
      </c>
      <c r="G266" s="278" t="s">
        <v>266</v>
      </c>
      <c r="H266" s="167" t="s">
        <v>267</v>
      </c>
      <c r="I266" s="167" t="s">
        <v>220</v>
      </c>
      <c r="J266" s="167">
        <v>10</v>
      </c>
      <c r="K266" s="167" t="s">
        <v>891</v>
      </c>
      <c r="L266" s="86">
        <v>900000</v>
      </c>
    </row>
    <row r="267" spans="1:17" ht="37.5" x14ac:dyDescent="0.25">
      <c r="A267" s="99">
        <v>9</v>
      </c>
      <c r="B267" s="84">
        <v>44673</v>
      </c>
      <c r="C267" s="290" t="s">
        <v>279</v>
      </c>
      <c r="D267" s="84" t="s">
        <v>882</v>
      </c>
      <c r="E267" s="166" t="s">
        <v>883</v>
      </c>
      <c r="F267" s="85">
        <v>22111008270096</v>
      </c>
      <c r="G267" s="278" t="s">
        <v>892</v>
      </c>
      <c r="H267" s="2">
        <v>304446651</v>
      </c>
      <c r="I267" s="167" t="s">
        <v>179</v>
      </c>
      <c r="J267" s="167">
        <v>2</v>
      </c>
      <c r="K267" s="167" t="s">
        <v>893</v>
      </c>
      <c r="L267" s="87">
        <v>1000000</v>
      </c>
    </row>
    <row r="268" spans="1:17" ht="37.5" x14ac:dyDescent="0.25">
      <c r="A268" s="99">
        <v>10</v>
      </c>
      <c r="B268" s="84">
        <v>44673</v>
      </c>
      <c r="C268" s="290" t="s">
        <v>243</v>
      </c>
      <c r="D268" s="84" t="s">
        <v>882</v>
      </c>
      <c r="E268" s="166" t="s">
        <v>883</v>
      </c>
      <c r="F268" s="2">
        <v>22111008270167</v>
      </c>
      <c r="G268" s="217" t="s">
        <v>894</v>
      </c>
      <c r="H268" s="2">
        <v>306089114</v>
      </c>
      <c r="I268" s="167" t="s">
        <v>174</v>
      </c>
      <c r="J268" s="167">
        <v>100</v>
      </c>
      <c r="K268" s="167" t="s">
        <v>895</v>
      </c>
      <c r="L268" s="87">
        <v>300000</v>
      </c>
    </row>
    <row r="269" spans="1:17" ht="37.5" x14ac:dyDescent="0.25">
      <c r="A269" s="99">
        <v>11</v>
      </c>
      <c r="B269" s="84">
        <v>44676</v>
      </c>
      <c r="C269" s="290" t="s">
        <v>896</v>
      </c>
      <c r="D269" s="84" t="s">
        <v>882</v>
      </c>
      <c r="E269" s="166" t="s">
        <v>883</v>
      </c>
      <c r="F269" s="2">
        <v>22111008276901</v>
      </c>
      <c r="G269" s="217" t="s">
        <v>897</v>
      </c>
      <c r="H269" s="2">
        <v>309149487</v>
      </c>
      <c r="I269" s="167" t="s">
        <v>201</v>
      </c>
      <c r="J269" s="167">
        <v>3</v>
      </c>
      <c r="K269" s="167" t="s">
        <v>898</v>
      </c>
      <c r="L269" s="87">
        <v>68997</v>
      </c>
    </row>
    <row r="270" spans="1:17" ht="37.5" x14ac:dyDescent="0.25">
      <c r="A270" s="99">
        <v>12</v>
      </c>
      <c r="B270" s="84">
        <v>44697</v>
      </c>
      <c r="C270" s="290" t="s">
        <v>899</v>
      </c>
      <c r="D270" s="84" t="s">
        <v>882</v>
      </c>
      <c r="E270" s="166" t="s">
        <v>883</v>
      </c>
      <c r="F270" s="2">
        <v>22111008344526</v>
      </c>
      <c r="G270" s="217" t="s">
        <v>900</v>
      </c>
      <c r="H270" s="2">
        <v>308366495</v>
      </c>
      <c r="I270" s="167" t="s">
        <v>179</v>
      </c>
      <c r="J270" s="167">
        <v>12</v>
      </c>
      <c r="K270" s="167" t="s">
        <v>901</v>
      </c>
      <c r="L270" s="87">
        <v>324000</v>
      </c>
    </row>
    <row r="271" spans="1:17" ht="37.5" x14ac:dyDescent="0.25">
      <c r="A271" s="99">
        <v>13</v>
      </c>
      <c r="B271" s="84">
        <v>44697</v>
      </c>
      <c r="C271" s="290" t="s">
        <v>902</v>
      </c>
      <c r="D271" s="84" t="s">
        <v>882</v>
      </c>
      <c r="E271" s="166" t="s">
        <v>883</v>
      </c>
      <c r="F271" s="2">
        <v>22111008344545</v>
      </c>
      <c r="G271" s="217" t="s">
        <v>520</v>
      </c>
      <c r="H271" s="2">
        <v>308946944</v>
      </c>
      <c r="I271" s="167" t="s">
        <v>174</v>
      </c>
      <c r="J271" s="167">
        <v>100</v>
      </c>
      <c r="K271" s="167" t="s">
        <v>903</v>
      </c>
      <c r="L271" s="87">
        <v>3230000</v>
      </c>
    </row>
    <row r="272" spans="1:17" ht="37.5" x14ac:dyDescent="0.25">
      <c r="A272" s="99">
        <v>14</v>
      </c>
      <c r="B272" s="84">
        <v>44697</v>
      </c>
      <c r="C272" s="290" t="s">
        <v>325</v>
      </c>
      <c r="D272" s="84" t="s">
        <v>882</v>
      </c>
      <c r="E272" s="166" t="s">
        <v>883</v>
      </c>
      <c r="F272" s="2">
        <v>22111008344561</v>
      </c>
      <c r="G272" s="217" t="s">
        <v>904</v>
      </c>
      <c r="H272" s="2">
        <v>308219732</v>
      </c>
      <c r="I272" s="167" t="s">
        <v>174</v>
      </c>
      <c r="J272" s="167">
        <v>100</v>
      </c>
      <c r="K272" s="167" t="s">
        <v>905</v>
      </c>
      <c r="L272" s="87">
        <v>700000</v>
      </c>
    </row>
    <row r="273" spans="1:17" ht="37.5" x14ac:dyDescent="0.25">
      <c r="A273" s="99">
        <v>15</v>
      </c>
      <c r="B273" s="84">
        <v>44697</v>
      </c>
      <c r="C273" s="290" t="s">
        <v>279</v>
      </c>
      <c r="D273" s="84" t="s">
        <v>882</v>
      </c>
      <c r="E273" s="166" t="s">
        <v>883</v>
      </c>
      <c r="F273" s="99">
        <v>22111008344572</v>
      </c>
      <c r="G273" s="217" t="s">
        <v>906</v>
      </c>
      <c r="H273" s="2">
        <v>308667034</v>
      </c>
      <c r="I273" s="167" t="s">
        <v>179</v>
      </c>
      <c r="J273" s="167">
        <v>1</v>
      </c>
      <c r="K273" s="167" t="s">
        <v>907</v>
      </c>
      <c r="L273" s="87">
        <v>246500.1</v>
      </c>
    </row>
    <row r="274" spans="1:17" ht="37.5" x14ac:dyDescent="0.25">
      <c r="A274" s="99">
        <v>16</v>
      </c>
      <c r="B274" s="84">
        <v>44704</v>
      </c>
      <c r="C274" s="290" t="s">
        <v>287</v>
      </c>
      <c r="D274" s="84" t="s">
        <v>882</v>
      </c>
      <c r="E274" s="166" t="s">
        <v>883</v>
      </c>
      <c r="F274" s="99">
        <v>22111008370924</v>
      </c>
      <c r="G274" s="277" t="s">
        <v>908</v>
      </c>
      <c r="H274" s="2">
        <v>307957489</v>
      </c>
      <c r="I274" s="167" t="s">
        <v>179</v>
      </c>
      <c r="J274" s="167">
        <v>20</v>
      </c>
      <c r="K274" s="167" t="s">
        <v>909</v>
      </c>
      <c r="L274" s="87">
        <v>844000</v>
      </c>
    </row>
    <row r="275" spans="1:17" ht="37.5" x14ac:dyDescent="0.25">
      <c r="A275" s="99">
        <v>17</v>
      </c>
      <c r="B275" s="84">
        <v>44718</v>
      </c>
      <c r="C275" s="290" t="s">
        <v>910</v>
      </c>
      <c r="D275" s="84" t="s">
        <v>882</v>
      </c>
      <c r="E275" s="166" t="s">
        <v>883</v>
      </c>
      <c r="F275" s="99">
        <v>22111008415592</v>
      </c>
      <c r="G275" s="277" t="s">
        <v>911</v>
      </c>
      <c r="H275" s="2">
        <v>307180057</v>
      </c>
      <c r="I275" s="167" t="s">
        <v>179</v>
      </c>
      <c r="J275" s="167">
        <v>20</v>
      </c>
      <c r="K275" s="167" t="s">
        <v>912</v>
      </c>
      <c r="L275" s="87">
        <v>1340000</v>
      </c>
    </row>
    <row r="276" spans="1:17" ht="37.5" x14ac:dyDescent="0.25">
      <c r="A276" s="99">
        <v>18</v>
      </c>
      <c r="B276" s="84">
        <v>44718</v>
      </c>
      <c r="C276" s="290" t="s">
        <v>913</v>
      </c>
      <c r="D276" s="84" t="s">
        <v>882</v>
      </c>
      <c r="E276" s="166" t="s">
        <v>883</v>
      </c>
      <c r="F276" s="99">
        <v>22111008417215</v>
      </c>
      <c r="G276" s="277" t="s">
        <v>914</v>
      </c>
      <c r="H276" s="168">
        <v>309593664</v>
      </c>
      <c r="I276" s="167" t="s">
        <v>179</v>
      </c>
      <c r="J276" s="167">
        <v>3</v>
      </c>
      <c r="K276" s="167" t="s">
        <v>915</v>
      </c>
      <c r="L276" s="87">
        <v>330000</v>
      </c>
    </row>
    <row r="277" spans="1:17" ht="37.5" x14ac:dyDescent="0.25">
      <c r="A277" s="99">
        <v>19</v>
      </c>
      <c r="B277" s="84">
        <v>44718</v>
      </c>
      <c r="C277" s="290" t="s">
        <v>184</v>
      </c>
      <c r="D277" s="84" t="s">
        <v>882</v>
      </c>
      <c r="E277" s="166" t="s">
        <v>883</v>
      </c>
      <c r="F277" s="99">
        <v>22111008417124</v>
      </c>
      <c r="G277" s="277" t="s">
        <v>914</v>
      </c>
      <c r="H277" s="168">
        <v>309593664</v>
      </c>
      <c r="I277" s="167" t="s">
        <v>179</v>
      </c>
      <c r="J277" s="167">
        <v>6</v>
      </c>
      <c r="K277" s="167" t="s">
        <v>916</v>
      </c>
      <c r="L277" s="87">
        <v>9540000</v>
      </c>
    </row>
    <row r="278" spans="1:17" ht="18.75" x14ac:dyDescent="0.25">
      <c r="A278" s="99">
        <v>20</v>
      </c>
      <c r="B278" s="425">
        <v>44678</v>
      </c>
      <c r="C278" s="290" t="s">
        <v>245</v>
      </c>
      <c r="D278" s="425" t="s">
        <v>882</v>
      </c>
      <c r="E278" s="426" t="s">
        <v>917</v>
      </c>
      <c r="F278" s="427">
        <v>22111007051396</v>
      </c>
      <c r="G278" s="428" t="s">
        <v>918</v>
      </c>
      <c r="H278" s="429">
        <v>201960446</v>
      </c>
      <c r="I278" s="167" t="s">
        <v>174</v>
      </c>
      <c r="J278" s="167">
        <v>500</v>
      </c>
      <c r="K278" s="167" t="s">
        <v>919</v>
      </c>
      <c r="L278" s="87">
        <v>3690000</v>
      </c>
    </row>
    <row r="279" spans="1:17" ht="18.75" x14ac:dyDescent="0.25">
      <c r="A279" s="99">
        <v>21</v>
      </c>
      <c r="B279" s="425"/>
      <c r="C279" s="290" t="s">
        <v>920</v>
      </c>
      <c r="D279" s="425"/>
      <c r="E279" s="426"/>
      <c r="F279" s="427"/>
      <c r="G279" s="428"/>
      <c r="H279" s="429"/>
      <c r="I279" s="167" t="s">
        <v>179</v>
      </c>
      <c r="J279" s="167">
        <v>15</v>
      </c>
      <c r="K279" s="167" t="s">
        <v>921</v>
      </c>
      <c r="L279" s="87">
        <v>4428000</v>
      </c>
    </row>
    <row r="280" spans="1:17" ht="18.75" x14ac:dyDescent="0.25">
      <c r="A280" s="99">
        <v>22</v>
      </c>
      <c r="B280" s="425"/>
      <c r="C280" s="290" t="s">
        <v>325</v>
      </c>
      <c r="D280" s="425"/>
      <c r="E280" s="426"/>
      <c r="F280" s="427"/>
      <c r="G280" s="428"/>
      <c r="H280" s="429"/>
      <c r="I280" s="167" t="s">
        <v>174</v>
      </c>
      <c r="J280" s="167">
        <v>300</v>
      </c>
      <c r="K280" s="167" t="s">
        <v>922</v>
      </c>
      <c r="L280" s="87">
        <v>3952000</v>
      </c>
    </row>
    <row r="281" spans="1:17" ht="18.75" x14ac:dyDescent="0.25">
      <c r="A281" s="99">
        <v>23</v>
      </c>
      <c r="B281" s="425"/>
      <c r="C281" s="290" t="s">
        <v>923</v>
      </c>
      <c r="D281" s="425"/>
      <c r="E281" s="426"/>
      <c r="F281" s="427"/>
      <c r="G281" s="428"/>
      <c r="H281" s="429"/>
      <c r="I281" s="167" t="s">
        <v>924</v>
      </c>
      <c r="J281" s="167">
        <v>50</v>
      </c>
      <c r="K281" s="167" t="s">
        <v>925</v>
      </c>
      <c r="L281" s="87">
        <v>12300000</v>
      </c>
    </row>
    <row r="282" spans="1:17" ht="18.75" x14ac:dyDescent="0.25">
      <c r="A282" s="99">
        <v>24</v>
      </c>
      <c r="B282" s="425">
        <v>44678</v>
      </c>
      <c r="C282" s="211" t="s">
        <v>926</v>
      </c>
      <c r="D282" s="425" t="s">
        <v>882</v>
      </c>
      <c r="E282" s="426" t="s">
        <v>917</v>
      </c>
      <c r="F282" s="427">
        <v>22111007051411</v>
      </c>
      <c r="G282" s="428" t="s">
        <v>927</v>
      </c>
      <c r="H282" s="429">
        <v>309064658</v>
      </c>
      <c r="I282" s="167" t="s">
        <v>201</v>
      </c>
      <c r="J282" s="167">
        <v>8</v>
      </c>
      <c r="K282" s="167" t="s">
        <v>928</v>
      </c>
      <c r="L282" s="87">
        <v>268800</v>
      </c>
    </row>
    <row r="283" spans="1:17" ht="18.75" x14ac:dyDescent="0.25">
      <c r="A283" s="99">
        <v>25</v>
      </c>
      <c r="B283" s="425"/>
      <c r="C283" s="211" t="s">
        <v>926</v>
      </c>
      <c r="D283" s="425"/>
      <c r="E283" s="426"/>
      <c r="F283" s="427"/>
      <c r="G283" s="428"/>
      <c r="H283" s="429"/>
      <c r="I283" s="167" t="s">
        <v>201</v>
      </c>
      <c r="J283" s="167">
        <v>8</v>
      </c>
      <c r="K283" s="167" t="s">
        <v>929</v>
      </c>
      <c r="L283" s="87">
        <v>243200</v>
      </c>
    </row>
    <row r="284" spans="1:17" ht="37.5" x14ac:dyDescent="0.25">
      <c r="A284" s="99">
        <v>26</v>
      </c>
      <c r="B284" s="84">
        <v>44679</v>
      </c>
      <c r="C284" s="211" t="s">
        <v>930</v>
      </c>
      <c r="D284" s="84" t="s">
        <v>882</v>
      </c>
      <c r="E284" s="166" t="s">
        <v>917</v>
      </c>
      <c r="F284" s="85">
        <v>22111007052178</v>
      </c>
      <c r="G284" s="278" t="s">
        <v>931</v>
      </c>
      <c r="H284" s="167">
        <v>32404941170027</v>
      </c>
      <c r="I284" s="167" t="s">
        <v>174</v>
      </c>
      <c r="J284" s="167">
        <v>500</v>
      </c>
      <c r="K284" s="167" t="s">
        <v>932</v>
      </c>
      <c r="L284" s="87">
        <v>825000</v>
      </c>
    </row>
    <row r="285" spans="1:17" ht="39.75" customHeight="1" x14ac:dyDescent="0.3">
      <c r="A285" s="80"/>
      <c r="B285" s="160"/>
      <c r="C285" s="161"/>
      <c r="D285" s="130"/>
      <c r="E285" s="130"/>
      <c r="F285" s="162"/>
      <c r="G285" s="161"/>
      <c r="H285" s="162"/>
      <c r="I285" s="130"/>
      <c r="J285" s="130"/>
      <c r="K285" s="148"/>
      <c r="L285" s="149"/>
    </row>
    <row r="286" spans="1:17" ht="99" customHeight="1" x14ac:dyDescent="0.25">
      <c r="A286" s="304" t="s">
        <v>1861</v>
      </c>
      <c r="B286" s="304"/>
      <c r="C286" s="304"/>
      <c r="D286" s="304"/>
      <c r="E286" s="304"/>
      <c r="F286" s="304"/>
      <c r="G286" s="304"/>
      <c r="H286" s="304"/>
      <c r="I286" s="304"/>
      <c r="J286" s="304"/>
      <c r="K286" s="304"/>
      <c r="L286" s="304"/>
      <c r="M286" s="10"/>
      <c r="N286" s="10"/>
      <c r="O286" s="10"/>
      <c r="P286" s="10"/>
    </row>
    <row r="288" spans="1:17" ht="39.75" customHeight="1" x14ac:dyDescent="0.25">
      <c r="A288" s="351" t="s">
        <v>13</v>
      </c>
      <c r="B288" s="351" t="s">
        <v>14</v>
      </c>
      <c r="C288" s="360" t="s">
        <v>7</v>
      </c>
      <c r="D288" s="351" t="s">
        <v>57</v>
      </c>
      <c r="E288" s="351" t="s">
        <v>11</v>
      </c>
      <c r="F288" s="351" t="s">
        <v>12</v>
      </c>
      <c r="G288" s="303" t="s">
        <v>101</v>
      </c>
      <c r="H288" s="303"/>
      <c r="I288" s="351" t="s">
        <v>8</v>
      </c>
      <c r="J288" s="351" t="s">
        <v>9</v>
      </c>
      <c r="K288" s="351" t="s">
        <v>10</v>
      </c>
      <c r="L288" s="351" t="s">
        <v>114</v>
      </c>
      <c r="Q288" s="12"/>
    </row>
    <row r="289" spans="1:12" ht="39.75" customHeight="1" x14ac:dyDescent="0.25">
      <c r="A289" s="352"/>
      <c r="B289" s="352"/>
      <c r="C289" s="361"/>
      <c r="D289" s="352"/>
      <c r="E289" s="352"/>
      <c r="F289" s="352"/>
      <c r="G289" s="277" t="s">
        <v>107</v>
      </c>
      <c r="H289" s="168" t="s">
        <v>110</v>
      </c>
      <c r="I289" s="352"/>
      <c r="J289" s="352"/>
      <c r="K289" s="352"/>
      <c r="L289" s="352"/>
    </row>
    <row r="290" spans="1:12" ht="39.75" customHeight="1" x14ac:dyDescent="0.3">
      <c r="A290" s="13">
        <v>1</v>
      </c>
      <c r="B290" s="107" t="s">
        <v>933</v>
      </c>
      <c r="C290" s="155" t="s">
        <v>934</v>
      </c>
      <c r="D290" s="166" t="s">
        <v>162</v>
      </c>
      <c r="E290" s="166" t="s">
        <v>211</v>
      </c>
      <c r="F290" s="112" t="s">
        <v>935</v>
      </c>
      <c r="G290" s="3" t="s">
        <v>936</v>
      </c>
      <c r="H290" s="109">
        <v>308921059</v>
      </c>
      <c r="I290" s="166" t="s">
        <v>179</v>
      </c>
      <c r="J290" s="166">
        <v>20</v>
      </c>
      <c r="K290" s="212">
        <v>11500</v>
      </c>
      <c r="L290" s="150">
        <f t="shared" ref="L290:L302" si="8">J290*K290</f>
        <v>230000</v>
      </c>
    </row>
    <row r="291" spans="1:12" ht="39.75" customHeight="1" x14ac:dyDescent="0.3">
      <c r="A291" s="13">
        <v>2</v>
      </c>
      <c r="B291" s="107" t="s">
        <v>933</v>
      </c>
      <c r="C291" s="118" t="s">
        <v>937</v>
      </c>
      <c r="D291" s="166" t="s">
        <v>162</v>
      </c>
      <c r="E291" s="166" t="s">
        <v>211</v>
      </c>
      <c r="F291" s="119" t="s">
        <v>938</v>
      </c>
      <c r="G291" s="3" t="s">
        <v>939</v>
      </c>
      <c r="H291" s="103" t="s">
        <v>940</v>
      </c>
      <c r="I291" s="166" t="s">
        <v>179</v>
      </c>
      <c r="J291" s="166">
        <v>100</v>
      </c>
      <c r="K291" s="212">
        <v>1222</v>
      </c>
      <c r="L291" s="150">
        <f>J291*K291</f>
        <v>122200</v>
      </c>
    </row>
    <row r="292" spans="1:12" ht="39.75" customHeight="1" x14ac:dyDescent="0.3">
      <c r="A292" s="13">
        <v>3</v>
      </c>
      <c r="B292" s="107">
        <v>44669</v>
      </c>
      <c r="C292" s="118" t="s">
        <v>941</v>
      </c>
      <c r="D292" s="166" t="s">
        <v>162</v>
      </c>
      <c r="E292" s="166" t="s">
        <v>211</v>
      </c>
      <c r="F292" s="119" t="s">
        <v>942</v>
      </c>
      <c r="G292" s="3" t="s">
        <v>943</v>
      </c>
      <c r="H292" s="103" t="s">
        <v>940</v>
      </c>
      <c r="I292" s="166" t="s">
        <v>168</v>
      </c>
      <c r="J292" s="166">
        <v>10</v>
      </c>
      <c r="K292" s="212">
        <v>16222</v>
      </c>
      <c r="L292" s="150">
        <f t="shared" si="8"/>
        <v>162220</v>
      </c>
    </row>
    <row r="293" spans="1:12" ht="39.75" customHeight="1" x14ac:dyDescent="0.3">
      <c r="A293" s="13">
        <v>4</v>
      </c>
      <c r="B293" s="107">
        <v>44669</v>
      </c>
      <c r="C293" s="118" t="s">
        <v>184</v>
      </c>
      <c r="D293" s="166" t="s">
        <v>162</v>
      </c>
      <c r="E293" s="166" t="s">
        <v>211</v>
      </c>
      <c r="F293" s="119" t="s">
        <v>942</v>
      </c>
      <c r="G293" s="3" t="s">
        <v>944</v>
      </c>
      <c r="H293" s="109">
        <v>306450837</v>
      </c>
      <c r="I293" s="166" t="s">
        <v>179</v>
      </c>
      <c r="J293" s="166">
        <v>40</v>
      </c>
      <c r="K293" s="212">
        <v>34000</v>
      </c>
      <c r="L293" s="150">
        <f t="shared" si="8"/>
        <v>1360000</v>
      </c>
    </row>
    <row r="294" spans="1:12" ht="39.75" customHeight="1" x14ac:dyDescent="0.3">
      <c r="A294" s="13">
        <v>5</v>
      </c>
      <c r="B294" s="107">
        <v>44673</v>
      </c>
      <c r="C294" s="118" t="s">
        <v>945</v>
      </c>
      <c r="D294" s="166" t="s">
        <v>162</v>
      </c>
      <c r="E294" s="166" t="s">
        <v>211</v>
      </c>
      <c r="F294" s="119" t="s">
        <v>946</v>
      </c>
      <c r="G294" s="3" t="s">
        <v>906</v>
      </c>
      <c r="H294" s="109">
        <v>308667034</v>
      </c>
      <c r="I294" s="166" t="s">
        <v>179</v>
      </c>
      <c r="J294" s="183">
        <v>4</v>
      </c>
      <c r="K294" s="212">
        <v>76501</v>
      </c>
      <c r="L294" s="150">
        <f t="shared" si="8"/>
        <v>306004</v>
      </c>
    </row>
    <row r="295" spans="1:12" ht="39.75" customHeight="1" x14ac:dyDescent="0.3">
      <c r="A295" s="13">
        <v>6</v>
      </c>
      <c r="B295" s="107">
        <v>44675</v>
      </c>
      <c r="C295" s="118" t="s">
        <v>947</v>
      </c>
      <c r="D295" s="166" t="s">
        <v>162</v>
      </c>
      <c r="E295" s="166" t="s">
        <v>211</v>
      </c>
      <c r="F295" s="119" t="s">
        <v>948</v>
      </c>
      <c r="G295" s="3" t="s">
        <v>949</v>
      </c>
      <c r="H295" s="109">
        <v>302642845</v>
      </c>
      <c r="I295" s="166" t="s">
        <v>950</v>
      </c>
      <c r="J295" s="166">
        <v>1</v>
      </c>
      <c r="K295" s="212">
        <v>1125000</v>
      </c>
      <c r="L295" s="150">
        <f t="shared" si="8"/>
        <v>1125000</v>
      </c>
    </row>
    <row r="296" spans="1:12" ht="39.75" customHeight="1" x14ac:dyDescent="0.3">
      <c r="A296" s="13">
        <v>7</v>
      </c>
      <c r="B296" s="107">
        <v>44697</v>
      </c>
      <c r="C296" s="118" t="s">
        <v>899</v>
      </c>
      <c r="D296" s="166" t="s">
        <v>163</v>
      </c>
      <c r="E296" s="166" t="s">
        <v>211</v>
      </c>
      <c r="F296" s="119" t="s">
        <v>951</v>
      </c>
      <c r="G296" s="3" t="s">
        <v>892</v>
      </c>
      <c r="H296" s="103" t="s">
        <v>952</v>
      </c>
      <c r="I296" s="166" t="s">
        <v>168</v>
      </c>
      <c r="J296" s="166">
        <v>10</v>
      </c>
      <c r="K296" s="212">
        <v>60999</v>
      </c>
      <c r="L296" s="150">
        <f t="shared" si="8"/>
        <v>609990</v>
      </c>
    </row>
    <row r="297" spans="1:12" ht="39.75" customHeight="1" x14ac:dyDescent="0.3">
      <c r="A297" s="13">
        <v>8</v>
      </c>
      <c r="B297" s="107" t="s">
        <v>953</v>
      </c>
      <c r="C297" s="155" t="s">
        <v>954</v>
      </c>
      <c r="D297" s="166" t="s">
        <v>162</v>
      </c>
      <c r="E297" s="166" t="s">
        <v>211</v>
      </c>
      <c r="F297" s="120">
        <v>2.2111008336250199E+27</v>
      </c>
      <c r="G297" s="3" t="s">
        <v>955</v>
      </c>
      <c r="H297" s="109">
        <v>307454878</v>
      </c>
      <c r="I297" s="166" t="s">
        <v>393</v>
      </c>
      <c r="J297" s="166">
        <v>1</v>
      </c>
      <c r="K297" s="212">
        <v>2850000</v>
      </c>
      <c r="L297" s="150">
        <f t="shared" si="8"/>
        <v>2850000</v>
      </c>
    </row>
    <row r="298" spans="1:12" ht="39.75" customHeight="1" x14ac:dyDescent="0.3">
      <c r="A298" s="13">
        <v>9</v>
      </c>
      <c r="B298" s="107" t="s">
        <v>956</v>
      </c>
      <c r="C298" s="118" t="s">
        <v>957</v>
      </c>
      <c r="D298" s="166" t="s">
        <v>162</v>
      </c>
      <c r="E298" s="166" t="s">
        <v>211</v>
      </c>
      <c r="F298" s="119" t="s">
        <v>958</v>
      </c>
      <c r="G298" s="3" t="s">
        <v>959</v>
      </c>
      <c r="H298" s="103" t="s">
        <v>960</v>
      </c>
      <c r="I298" s="166" t="s">
        <v>168</v>
      </c>
      <c r="J298" s="166">
        <v>10</v>
      </c>
      <c r="K298" s="212">
        <v>53222</v>
      </c>
      <c r="L298" s="150">
        <f t="shared" si="8"/>
        <v>532220</v>
      </c>
    </row>
    <row r="299" spans="1:12" ht="39.75" customHeight="1" x14ac:dyDescent="0.3">
      <c r="A299" s="13">
        <v>10</v>
      </c>
      <c r="B299" s="107">
        <v>44699</v>
      </c>
      <c r="C299" s="118" t="s">
        <v>961</v>
      </c>
      <c r="D299" s="166" t="s">
        <v>162</v>
      </c>
      <c r="E299" s="166" t="s">
        <v>211</v>
      </c>
      <c r="F299" s="119" t="s">
        <v>962</v>
      </c>
      <c r="G299" s="3" t="s">
        <v>963</v>
      </c>
      <c r="H299" s="103" t="s">
        <v>964</v>
      </c>
      <c r="I299" s="166" t="s">
        <v>168</v>
      </c>
      <c r="J299" s="166">
        <v>1</v>
      </c>
      <c r="K299" s="212">
        <v>1850000</v>
      </c>
      <c r="L299" s="150">
        <f t="shared" si="8"/>
        <v>1850000</v>
      </c>
    </row>
    <row r="300" spans="1:12" ht="39.75" customHeight="1" x14ac:dyDescent="0.3">
      <c r="A300" s="13">
        <v>11</v>
      </c>
      <c r="B300" s="107">
        <v>44708</v>
      </c>
      <c r="C300" s="118" t="s">
        <v>965</v>
      </c>
      <c r="D300" s="166" t="s">
        <v>162</v>
      </c>
      <c r="E300" s="166" t="s">
        <v>211</v>
      </c>
      <c r="F300" s="119" t="s">
        <v>966</v>
      </c>
      <c r="G300" s="3" t="s">
        <v>967</v>
      </c>
      <c r="H300" s="109">
        <v>305894941</v>
      </c>
      <c r="I300" s="166" t="s">
        <v>393</v>
      </c>
      <c r="J300" s="183">
        <v>1</v>
      </c>
      <c r="K300" s="212">
        <v>6058800</v>
      </c>
      <c r="L300" s="150">
        <f t="shared" si="8"/>
        <v>6058800</v>
      </c>
    </row>
    <row r="301" spans="1:12" ht="39.75" customHeight="1" x14ac:dyDescent="0.3">
      <c r="A301" s="13">
        <v>12</v>
      </c>
      <c r="B301" s="107">
        <v>44718</v>
      </c>
      <c r="C301" s="118" t="s">
        <v>968</v>
      </c>
      <c r="D301" s="166" t="s">
        <v>162</v>
      </c>
      <c r="E301" s="166" t="s">
        <v>211</v>
      </c>
      <c r="F301" s="119" t="s">
        <v>969</v>
      </c>
      <c r="G301" s="3" t="s">
        <v>970</v>
      </c>
      <c r="H301" s="109">
        <v>30105920530068</v>
      </c>
      <c r="I301" s="166" t="s">
        <v>179</v>
      </c>
      <c r="J301" s="166">
        <v>10</v>
      </c>
      <c r="K301" s="212">
        <v>40000</v>
      </c>
      <c r="L301" s="150">
        <f t="shared" si="8"/>
        <v>400000</v>
      </c>
    </row>
    <row r="302" spans="1:12" ht="39.75" customHeight="1" x14ac:dyDescent="0.3">
      <c r="A302" s="13">
        <v>13</v>
      </c>
      <c r="B302" s="107">
        <v>44725</v>
      </c>
      <c r="C302" s="118" t="s">
        <v>971</v>
      </c>
      <c r="D302" s="166" t="s">
        <v>162</v>
      </c>
      <c r="E302" s="166" t="s">
        <v>211</v>
      </c>
      <c r="F302" s="119" t="s">
        <v>972</v>
      </c>
      <c r="G302" s="3" t="s">
        <v>973</v>
      </c>
      <c r="H302" s="109">
        <v>309535498</v>
      </c>
      <c r="I302" s="166" t="s">
        <v>179</v>
      </c>
      <c r="J302" s="166">
        <v>1</v>
      </c>
      <c r="K302" s="212">
        <v>928000</v>
      </c>
      <c r="L302" s="150">
        <f t="shared" si="8"/>
        <v>928000</v>
      </c>
    </row>
    <row r="303" spans="1:12" ht="39.75" customHeight="1" x14ac:dyDescent="0.3">
      <c r="A303" s="13"/>
      <c r="B303" s="107"/>
      <c r="C303" s="291" t="s">
        <v>974</v>
      </c>
      <c r="D303" s="166"/>
      <c r="E303" s="166"/>
      <c r="F303" s="112"/>
      <c r="G303" s="154"/>
      <c r="H303" s="109"/>
      <c r="I303" s="166"/>
      <c r="J303" s="166">
        <f>SUM(J290:J302)</f>
        <v>209</v>
      </c>
      <c r="K303" s="212"/>
      <c r="L303" s="150">
        <f>SUM(L290:L296)</f>
        <v>3915414</v>
      </c>
    </row>
    <row r="305" spans="1:17" ht="78" customHeight="1" x14ac:dyDescent="0.25">
      <c r="A305" s="321" t="s">
        <v>1961</v>
      </c>
      <c r="B305" s="321"/>
      <c r="C305" s="321"/>
      <c r="D305" s="321"/>
      <c r="E305" s="321"/>
      <c r="F305" s="321"/>
      <c r="G305" s="321"/>
      <c r="H305" s="321"/>
      <c r="I305" s="321"/>
      <c r="J305" s="321"/>
      <c r="K305" s="321"/>
      <c r="L305" s="321"/>
      <c r="M305" s="10"/>
      <c r="N305" s="10"/>
      <c r="O305" s="10"/>
      <c r="P305" s="10"/>
    </row>
    <row r="307" spans="1:17" ht="39.75" customHeight="1" x14ac:dyDescent="0.25">
      <c r="A307" s="351" t="s">
        <v>13</v>
      </c>
      <c r="B307" s="351" t="s">
        <v>14</v>
      </c>
      <c r="C307" s="360" t="s">
        <v>7</v>
      </c>
      <c r="D307" s="351" t="s">
        <v>57</v>
      </c>
      <c r="E307" s="351" t="s">
        <v>11</v>
      </c>
      <c r="F307" s="351" t="s">
        <v>12</v>
      </c>
      <c r="G307" s="303" t="s">
        <v>101</v>
      </c>
      <c r="H307" s="303"/>
      <c r="I307" s="351" t="s">
        <v>8</v>
      </c>
      <c r="J307" s="351" t="s">
        <v>9</v>
      </c>
      <c r="K307" s="351" t="s">
        <v>10</v>
      </c>
      <c r="L307" s="351" t="s">
        <v>114</v>
      </c>
      <c r="Q307" s="12"/>
    </row>
    <row r="308" spans="1:17" ht="39.75" customHeight="1" x14ac:dyDescent="0.25">
      <c r="A308" s="352"/>
      <c r="B308" s="352"/>
      <c r="C308" s="361"/>
      <c r="D308" s="352"/>
      <c r="E308" s="352"/>
      <c r="F308" s="352"/>
      <c r="G308" s="277" t="s">
        <v>107</v>
      </c>
      <c r="H308" s="168" t="s">
        <v>110</v>
      </c>
      <c r="I308" s="352"/>
      <c r="J308" s="352"/>
      <c r="K308" s="352"/>
      <c r="L308" s="352"/>
    </row>
    <row r="309" spans="1:17" ht="39.75" customHeight="1" x14ac:dyDescent="0.25">
      <c r="A309" s="115">
        <v>1</v>
      </c>
      <c r="B309" s="115" t="s">
        <v>293</v>
      </c>
      <c r="C309" s="206" t="s">
        <v>242</v>
      </c>
      <c r="D309" s="207" t="s">
        <v>239</v>
      </c>
      <c r="E309" s="207" t="s">
        <v>200</v>
      </c>
      <c r="F309" s="207">
        <v>78567</v>
      </c>
      <c r="G309" s="144" t="s">
        <v>294</v>
      </c>
      <c r="H309" s="115" t="s">
        <v>295</v>
      </c>
      <c r="I309" s="207" t="s">
        <v>179</v>
      </c>
      <c r="J309" s="207">
        <v>50</v>
      </c>
      <c r="K309" s="209">
        <v>28500</v>
      </c>
      <c r="L309" s="210">
        <f t="shared" ref="L309:L318" si="9">J309*K309</f>
        <v>1425000</v>
      </c>
    </row>
    <row r="310" spans="1:17" ht="39.75" customHeight="1" x14ac:dyDescent="0.25">
      <c r="A310" s="115">
        <f>+A309+1</f>
        <v>2</v>
      </c>
      <c r="B310" s="115" t="s">
        <v>247</v>
      </c>
      <c r="C310" s="206" t="s">
        <v>296</v>
      </c>
      <c r="D310" s="207" t="s">
        <v>239</v>
      </c>
      <c r="E310" s="207" t="s">
        <v>200</v>
      </c>
      <c r="F310" s="207">
        <v>91179</v>
      </c>
      <c r="G310" s="144" t="s">
        <v>244</v>
      </c>
      <c r="H310" s="115">
        <v>308833334</v>
      </c>
      <c r="I310" s="207" t="s">
        <v>179</v>
      </c>
      <c r="J310" s="207">
        <v>2</v>
      </c>
      <c r="K310" s="209">
        <v>128888</v>
      </c>
      <c r="L310" s="210">
        <f t="shared" si="9"/>
        <v>257776</v>
      </c>
    </row>
    <row r="311" spans="1:17" ht="39.75" customHeight="1" x14ac:dyDescent="0.25">
      <c r="A311" s="115">
        <f>+A310+1</f>
        <v>3</v>
      </c>
      <c r="B311" s="115" t="s">
        <v>241</v>
      </c>
      <c r="C311" s="206" t="s">
        <v>297</v>
      </c>
      <c r="D311" s="207" t="s">
        <v>163</v>
      </c>
      <c r="E311" s="207" t="s">
        <v>200</v>
      </c>
      <c r="F311" s="207" t="s">
        <v>298</v>
      </c>
      <c r="G311" s="144" t="s">
        <v>299</v>
      </c>
      <c r="H311" s="115">
        <v>308582821</v>
      </c>
      <c r="I311" s="207" t="s">
        <v>179</v>
      </c>
      <c r="J311" s="207">
        <v>10</v>
      </c>
      <c r="K311" s="209">
        <v>22222</v>
      </c>
      <c r="L311" s="210">
        <f t="shared" si="9"/>
        <v>222220</v>
      </c>
    </row>
    <row r="312" spans="1:17" ht="39.75" customHeight="1" x14ac:dyDescent="0.25">
      <c r="A312" s="115">
        <v>4</v>
      </c>
      <c r="B312" s="115" t="s">
        <v>241</v>
      </c>
      <c r="C312" s="206" t="s">
        <v>300</v>
      </c>
      <c r="D312" s="207" t="s">
        <v>163</v>
      </c>
      <c r="E312" s="207" t="s">
        <v>200</v>
      </c>
      <c r="F312" s="207">
        <v>94974</v>
      </c>
      <c r="G312" s="144" t="s">
        <v>301</v>
      </c>
      <c r="H312" s="115">
        <v>306982910</v>
      </c>
      <c r="I312" s="207" t="s">
        <v>179</v>
      </c>
      <c r="J312" s="207">
        <v>50</v>
      </c>
      <c r="K312" s="209">
        <v>3777</v>
      </c>
      <c r="L312" s="210">
        <f t="shared" si="9"/>
        <v>188850</v>
      </c>
    </row>
    <row r="313" spans="1:17" ht="39.75" customHeight="1" x14ac:dyDescent="0.25">
      <c r="A313" s="115">
        <v>5</v>
      </c>
      <c r="B313" s="115" t="s">
        <v>302</v>
      </c>
      <c r="C313" s="206" t="s">
        <v>303</v>
      </c>
      <c r="D313" s="207" t="s">
        <v>163</v>
      </c>
      <c r="E313" s="207" t="s">
        <v>200</v>
      </c>
      <c r="F313" s="207">
        <v>99943</v>
      </c>
      <c r="G313" s="144" t="s">
        <v>304</v>
      </c>
      <c r="H313" s="115">
        <v>308267025</v>
      </c>
      <c r="I313" s="207" t="s">
        <v>179</v>
      </c>
      <c r="J313" s="207">
        <v>5</v>
      </c>
      <c r="K313" s="209">
        <v>84200</v>
      </c>
      <c r="L313" s="210">
        <f t="shared" si="9"/>
        <v>421000</v>
      </c>
    </row>
    <row r="314" spans="1:17" ht="39.75" customHeight="1" x14ac:dyDescent="0.25">
      <c r="A314" s="115">
        <v>6</v>
      </c>
      <c r="B314" s="115" t="s">
        <v>305</v>
      </c>
      <c r="C314" s="206" t="s">
        <v>306</v>
      </c>
      <c r="D314" s="207" t="s">
        <v>163</v>
      </c>
      <c r="E314" s="207" t="s">
        <v>200</v>
      </c>
      <c r="F314" s="207">
        <v>102199</v>
      </c>
      <c r="G314" s="144" t="s">
        <v>307</v>
      </c>
      <c r="H314" s="115">
        <v>204743049</v>
      </c>
      <c r="I314" s="207" t="s">
        <v>201</v>
      </c>
      <c r="J314" s="207">
        <v>10</v>
      </c>
      <c r="K314" s="209">
        <v>28000</v>
      </c>
      <c r="L314" s="210">
        <f t="shared" si="9"/>
        <v>280000</v>
      </c>
    </row>
    <row r="315" spans="1:17" ht="39.75" customHeight="1" x14ac:dyDescent="0.25">
      <c r="A315" s="13">
        <v>7</v>
      </c>
      <c r="B315" s="13" t="s">
        <v>240</v>
      </c>
      <c r="C315" s="211" t="s">
        <v>308</v>
      </c>
      <c r="D315" s="166" t="s">
        <v>163</v>
      </c>
      <c r="E315" s="166" t="s">
        <v>200</v>
      </c>
      <c r="F315" s="166">
        <v>108439</v>
      </c>
      <c r="G315" s="3" t="s">
        <v>250</v>
      </c>
      <c r="H315" s="13">
        <v>306089114</v>
      </c>
      <c r="I315" s="166" t="s">
        <v>179</v>
      </c>
      <c r="J315" s="166">
        <v>12</v>
      </c>
      <c r="K315" s="212">
        <v>36000</v>
      </c>
      <c r="L315" s="150">
        <f t="shared" si="9"/>
        <v>432000</v>
      </c>
    </row>
    <row r="316" spans="1:17" ht="39.75" customHeight="1" x14ac:dyDescent="0.25">
      <c r="A316" s="13">
        <v>8</v>
      </c>
      <c r="B316" s="13" t="s">
        <v>252</v>
      </c>
      <c r="C316" s="211" t="s">
        <v>309</v>
      </c>
      <c r="D316" s="166" t="s">
        <v>163</v>
      </c>
      <c r="E316" s="166" t="s">
        <v>200</v>
      </c>
      <c r="F316" s="166">
        <v>138834</v>
      </c>
      <c r="G316" s="3" t="s">
        <v>310</v>
      </c>
      <c r="H316" s="13">
        <v>308564985</v>
      </c>
      <c r="I316" s="166" t="s">
        <v>171</v>
      </c>
      <c r="J316" s="166">
        <v>20</v>
      </c>
      <c r="K316" s="212">
        <v>4499</v>
      </c>
      <c r="L316" s="150">
        <f t="shared" si="9"/>
        <v>89980</v>
      </c>
    </row>
    <row r="317" spans="1:17" ht="39.75" customHeight="1" x14ac:dyDescent="0.25">
      <c r="A317" s="13">
        <v>9</v>
      </c>
      <c r="B317" s="13" t="s">
        <v>311</v>
      </c>
      <c r="C317" s="211" t="s">
        <v>312</v>
      </c>
      <c r="D317" s="166" t="s">
        <v>163</v>
      </c>
      <c r="E317" s="166" t="s">
        <v>200</v>
      </c>
      <c r="F317" s="166">
        <v>142933</v>
      </c>
      <c r="G317" s="3" t="s">
        <v>313</v>
      </c>
      <c r="H317" s="13">
        <v>305857804</v>
      </c>
      <c r="I317" s="166" t="s">
        <v>179</v>
      </c>
      <c r="J317" s="166">
        <v>100</v>
      </c>
      <c r="K317" s="212">
        <v>2200</v>
      </c>
      <c r="L317" s="150">
        <f t="shared" si="9"/>
        <v>220000</v>
      </c>
    </row>
    <row r="318" spans="1:17" ht="39.75" customHeight="1" x14ac:dyDescent="0.25">
      <c r="A318" s="13">
        <v>10</v>
      </c>
      <c r="B318" s="13" t="s">
        <v>246</v>
      </c>
      <c r="C318" s="211" t="s">
        <v>314</v>
      </c>
      <c r="D318" s="166" t="s">
        <v>163</v>
      </c>
      <c r="E318" s="166" t="s">
        <v>200</v>
      </c>
      <c r="F318" s="166">
        <v>138910</v>
      </c>
      <c r="G318" s="3" t="s">
        <v>315</v>
      </c>
      <c r="H318" s="13">
        <v>51202006640015</v>
      </c>
      <c r="I318" s="166" t="s">
        <v>189</v>
      </c>
      <c r="J318" s="166">
        <v>10</v>
      </c>
      <c r="K318" s="212">
        <v>7800</v>
      </c>
      <c r="L318" s="150">
        <f t="shared" si="9"/>
        <v>78000</v>
      </c>
    </row>
    <row r="319" spans="1:17" ht="39.75" customHeight="1" x14ac:dyDescent="0.25">
      <c r="A319" s="129"/>
      <c r="B319" s="131"/>
      <c r="C319" s="129"/>
      <c r="D319" s="131"/>
      <c r="E319" s="80" t="s">
        <v>1611</v>
      </c>
      <c r="F319" s="131"/>
      <c r="G319" s="97"/>
      <c r="H319" s="131"/>
      <c r="I319" s="131"/>
      <c r="J319" s="131"/>
      <c r="K319" s="131"/>
      <c r="L319" s="131"/>
    </row>
    <row r="320" spans="1:17" ht="39.75" customHeight="1" x14ac:dyDescent="0.25">
      <c r="A320" s="89">
        <v>11</v>
      </c>
      <c r="B320" s="79" t="s">
        <v>975</v>
      </c>
      <c r="C320" s="89" t="s">
        <v>976</v>
      </c>
      <c r="D320" s="79" t="s">
        <v>254</v>
      </c>
      <c r="E320" s="166" t="s">
        <v>200</v>
      </c>
      <c r="F320" s="79">
        <v>180568</v>
      </c>
      <c r="G320" s="89" t="s">
        <v>977</v>
      </c>
      <c r="H320" s="79">
        <v>307673660</v>
      </c>
      <c r="I320" s="79" t="s">
        <v>179</v>
      </c>
      <c r="J320" s="79">
        <v>20</v>
      </c>
      <c r="K320" s="79">
        <v>2550</v>
      </c>
      <c r="L320" s="79">
        <v>51000</v>
      </c>
    </row>
    <row r="321" spans="1:14" ht="39.75" customHeight="1" x14ac:dyDescent="0.25">
      <c r="A321" s="89">
        <v>12</v>
      </c>
      <c r="B321" s="79" t="s">
        <v>978</v>
      </c>
      <c r="C321" s="89" t="s">
        <v>979</v>
      </c>
      <c r="D321" s="79" t="s">
        <v>254</v>
      </c>
      <c r="E321" s="166" t="s">
        <v>200</v>
      </c>
      <c r="F321" s="79">
        <v>349661</v>
      </c>
      <c r="G321" s="89" t="s">
        <v>980</v>
      </c>
      <c r="H321" s="79">
        <v>307005723</v>
      </c>
      <c r="I321" s="79" t="s">
        <v>224</v>
      </c>
      <c r="J321" s="79">
        <v>10</v>
      </c>
      <c r="K321" s="79">
        <v>7380</v>
      </c>
      <c r="L321" s="79">
        <v>73800</v>
      </c>
    </row>
    <row r="322" spans="1:14" ht="39.75" customHeight="1" x14ac:dyDescent="0.25">
      <c r="A322" s="89">
        <v>13</v>
      </c>
      <c r="B322" s="79" t="s">
        <v>978</v>
      </c>
      <c r="C322" s="89" t="s">
        <v>981</v>
      </c>
      <c r="D322" s="79" t="s">
        <v>254</v>
      </c>
      <c r="E322" s="166" t="s">
        <v>200</v>
      </c>
      <c r="F322" s="79">
        <v>349634</v>
      </c>
      <c r="G322" s="89" t="s">
        <v>980</v>
      </c>
      <c r="H322" s="79">
        <v>307005723</v>
      </c>
      <c r="I322" s="79" t="s">
        <v>224</v>
      </c>
      <c r="J322" s="79">
        <v>10</v>
      </c>
      <c r="K322" s="79">
        <v>1760</v>
      </c>
      <c r="L322" s="79">
        <v>17600</v>
      </c>
      <c r="N322" s="9" t="s">
        <v>982</v>
      </c>
    </row>
    <row r="323" spans="1:14" ht="39.75" customHeight="1" x14ac:dyDescent="0.25">
      <c r="A323" s="89">
        <v>14</v>
      </c>
      <c r="B323" s="79" t="s">
        <v>978</v>
      </c>
      <c r="C323" s="89" t="s">
        <v>983</v>
      </c>
      <c r="D323" s="79" t="s">
        <v>254</v>
      </c>
      <c r="E323" s="166" t="s">
        <v>200</v>
      </c>
      <c r="F323" s="79">
        <v>349634</v>
      </c>
      <c r="G323" s="89" t="s">
        <v>980</v>
      </c>
      <c r="H323" s="79">
        <v>307005723</v>
      </c>
      <c r="I323" s="79" t="s">
        <v>224</v>
      </c>
      <c r="J323" s="79">
        <v>10</v>
      </c>
      <c r="K323" s="79">
        <v>4300</v>
      </c>
      <c r="L323" s="79">
        <v>43000</v>
      </c>
    </row>
    <row r="324" spans="1:14" ht="39.75" customHeight="1" x14ac:dyDescent="0.25">
      <c r="A324" s="89">
        <v>15</v>
      </c>
      <c r="B324" s="79" t="s">
        <v>978</v>
      </c>
      <c r="C324" s="89" t="s">
        <v>984</v>
      </c>
      <c r="D324" s="79" t="s">
        <v>254</v>
      </c>
      <c r="E324" s="166" t="s">
        <v>200</v>
      </c>
      <c r="F324" s="79">
        <v>349646</v>
      </c>
      <c r="G324" s="89" t="s">
        <v>980</v>
      </c>
      <c r="H324" s="79">
        <v>307005723</v>
      </c>
      <c r="I324" s="79" t="s">
        <v>224</v>
      </c>
      <c r="J324" s="79">
        <v>10</v>
      </c>
      <c r="K324" s="79">
        <v>2390</v>
      </c>
      <c r="L324" s="79">
        <v>23900</v>
      </c>
    </row>
    <row r="325" spans="1:14" ht="39.75" customHeight="1" x14ac:dyDescent="0.25">
      <c r="A325" s="89">
        <v>16</v>
      </c>
      <c r="B325" s="79" t="s">
        <v>978</v>
      </c>
      <c r="C325" s="89" t="s">
        <v>985</v>
      </c>
      <c r="D325" s="79" t="s">
        <v>254</v>
      </c>
      <c r="E325" s="166" t="s">
        <v>200</v>
      </c>
      <c r="F325" s="79">
        <v>349630</v>
      </c>
      <c r="G325" s="89" t="s">
        <v>980</v>
      </c>
      <c r="H325" s="79">
        <v>307005723</v>
      </c>
      <c r="I325" s="79" t="s">
        <v>224</v>
      </c>
      <c r="J325" s="79">
        <v>5</v>
      </c>
      <c r="K325" s="79">
        <v>9000</v>
      </c>
      <c r="L325" s="79">
        <v>45000</v>
      </c>
      <c r="N325" s="9" t="s">
        <v>982</v>
      </c>
    </row>
    <row r="326" spans="1:14" ht="39.75" customHeight="1" x14ac:dyDescent="0.25">
      <c r="A326" s="89">
        <v>17</v>
      </c>
      <c r="B326" s="79" t="s">
        <v>978</v>
      </c>
      <c r="C326" s="89" t="s">
        <v>986</v>
      </c>
      <c r="D326" s="79" t="s">
        <v>254</v>
      </c>
      <c r="E326" s="166" t="s">
        <v>200</v>
      </c>
      <c r="F326" s="79">
        <v>349657</v>
      </c>
      <c r="G326" s="89" t="s">
        <v>980</v>
      </c>
      <c r="H326" s="79">
        <v>307005723</v>
      </c>
      <c r="I326" s="79" t="s">
        <v>224</v>
      </c>
      <c r="J326" s="79">
        <v>20</v>
      </c>
      <c r="K326" s="79">
        <v>2150</v>
      </c>
      <c r="L326" s="79">
        <v>43000</v>
      </c>
      <c r="N326" s="9" t="s">
        <v>982</v>
      </c>
    </row>
    <row r="327" spans="1:14" ht="39.75" customHeight="1" x14ac:dyDescent="0.25">
      <c r="A327" s="89">
        <v>18</v>
      </c>
      <c r="B327" s="79" t="s">
        <v>978</v>
      </c>
      <c r="C327" s="89" t="s">
        <v>987</v>
      </c>
      <c r="D327" s="79" t="s">
        <v>254</v>
      </c>
      <c r="E327" s="166" t="s">
        <v>200</v>
      </c>
      <c r="F327" s="79">
        <v>349636</v>
      </c>
      <c r="G327" s="89" t="s">
        <v>980</v>
      </c>
      <c r="H327" s="79">
        <v>307005723</v>
      </c>
      <c r="I327" s="79" t="s">
        <v>224</v>
      </c>
      <c r="J327" s="79">
        <v>20</v>
      </c>
      <c r="K327" s="79">
        <v>7200</v>
      </c>
      <c r="L327" s="79">
        <v>144000</v>
      </c>
      <c r="N327" s="9" t="s">
        <v>982</v>
      </c>
    </row>
    <row r="328" spans="1:14" ht="39.75" customHeight="1" x14ac:dyDescent="0.25">
      <c r="A328" s="89">
        <v>19</v>
      </c>
      <c r="B328" s="79" t="s">
        <v>978</v>
      </c>
      <c r="C328" s="89" t="s">
        <v>988</v>
      </c>
      <c r="D328" s="79" t="s">
        <v>254</v>
      </c>
      <c r="E328" s="166" t="s">
        <v>200</v>
      </c>
      <c r="F328" s="79">
        <v>349668</v>
      </c>
      <c r="G328" s="89" t="s">
        <v>980</v>
      </c>
      <c r="H328" s="79">
        <v>307005723</v>
      </c>
      <c r="I328" s="79" t="s">
        <v>224</v>
      </c>
      <c r="J328" s="79">
        <v>15</v>
      </c>
      <c r="K328" s="79">
        <v>7460</v>
      </c>
      <c r="L328" s="79">
        <v>111900</v>
      </c>
    </row>
    <row r="329" spans="1:14" ht="39.75" customHeight="1" x14ac:dyDescent="0.25">
      <c r="A329" s="89">
        <v>20</v>
      </c>
      <c r="B329" s="79" t="s">
        <v>978</v>
      </c>
      <c r="C329" s="89" t="s">
        <v>989</v>
      </c>
      <c r="D329" s="79" t="s">
        <v>254</v>
      </c>
      <c r="E329" s="166" t="s">
        <v>200</v>
      </c>
      <c r="F329" s="79">
        <v>349712</v>
      </c>
      <c r="G329" s="89" t="s">
        <v>990</v>
      </c>
      <c r="H329" s="79">
        <v>306334204</v>
      </c>
      <c r="I329" s="79" t="s">
        <v>193</v>
      </c>
      <c r="J329" s="79">
        <v>50</v>
      </c>
      <c r="K329" s="79">
        <v>1790</v>
      </c>
      <c r="L329" s="79">
        <v>89500</v>
      </c>
    </row>
    <row r="330" spans="1:14" ht="39.75" customHeight="1" x14ac:dyDescent="0.25">
      <c r="A330" s="89">
        <v>21</v>
      </c>
      <c r="B330" s="79" t="s">
        <v>978</v>
      </c>
      <c r="C330" s="89" t="s">
        <v>991</v>
      </c>
      <c r="D330" s="79" t="s">
        <v>254</v>
      </c>
      <c r="E330" s="166" t="s">
        <v>200</v>
      </c>
      <c r="F330" s="79">
        <v>349713</v>
      </c>
      <c r="G330" s="89" t="s">
        <v>992</v>
      </c>
      <c r="H330" s="79">
        <v>307207075</v>
      </c>
      <c r="I330" s="79" t="s">
        <v>224</v>
      </c>
      <c r="J330" s="79">
        <v>50</v>
      </c>
      <c r="K330" s="79">
        <v>4856</v>
      </c>
      <c r="L330" s="79">
        <v>242800</v>
      </c>
    </row>
    <row r="331" spans="1:14" ht="39.75" customHeight="1" x14ac:dyDescent="0.25">
      <c r="A331" s="89">
        <v>22</v>
      </c>
      <c r="B331" s="79" t="s">
        <v>993</v>
      </c>
      <c r="C331" s="89" t="s">
        <v>994</v>
      </c>
      <c r="D331" s="79" t="s">
        <v>254</v>
      </c>
      <c r="E331" s="166" t="s">
        <v>200</v>
      </c>
      <c r="F331" s="79">
        <v>282421</v>
      </c>
      <c r="G331" s="89" t="s">
        <v>995</v>
      </c>
      <c r="H331" s="79">
        <v>309166349</v>
      </c>
      <c r="I331" s="79" t="s">
        <v>201</v>
      </c>
      <c r="J331" s="79">
        <v>2000</v>
      </c>
      <c r="K331" s="79">
        <v>1999</v>
      </c>
      <c r="L331" s="79">
        <v>3998000</v>
      </c>
    </row>
    <row r="332" spans="1:14" ht="39.75" customHeight="1" x14ac:dyDescent="0.25">
      <c r="A332" s="89">
        <v>23</v>
      </c>
      <c r="B332" s="79" t="s">
        <v>996</v>
      </c>
      <c r="C332" s="89" t="s">
        <v>994</v>
      </c>
      <c r="D332" s="79" t="s">
        <v>254</v>
      </c>
      <c r="E332" s="166" t="s">
        <v>200</v>
      </c>
      <c r="F332" s="79">
        <v>196662</v>
      </c>
      <c r="G332" s="89" t="s">
        <v>995</v>
      </c>
      <c r="H332" s="79">
        <v>309166349</v>
      </c>
      <c r="I332" s="79" t="s">
        <v>201</v>
      </c>
      <c r="J332" s="79">
        <v>1500</v>
      </c>
      <c r="K332" s="79">
        <v>2000</v>
      </c>
      <c r="L332" s="79">
        <v>3000000</v>
      </c>
      <c r="N332" s="9" t="s">
        <v>982</v>
      </c>
    </row>
    <row r="333" spans="1:14" ht="39.75" customHeight="1" x14ac:dyDescent="0.25">
      <c r="A333" s="89">
        <v>24</v>
      </c>
      <c r="B333" s="79" t="s">
        <v>997</v>
      </c>
      <c r="C333" s="89" t="s">
        <v>998</v>
      </c>
      <c r="D333" s="79" t="s">
        <v>254</v>
      </c>
      <c r="E333" s="166" t="s">
        <v>200</v>
      </c>
      <c r="F333" s="79">
        <v>427223</v>
      </c>
      <c r="G333" s="89" t="s">
        <v>999</v>
      </c>
      <c r="H333" s="79">
        <v>307002284</v>
      </c>
      <c r="I333" s="79" t="s">
        <v>224</v>
      </c>
      <c r="J333" s="79">
        <v>10</v>
      </c>
      <c r="K333" s="79">
        <v>132000</v>
      </c>
      <c r="L333" s="79">
        <v>1320000</v>
      </c>
    </row>
    <row r="334" spans="1:14" ht="39.75" customHeight="1" x14ac:dyDescent="0.25">
      <c r="A334" s="89">
        <v>25</v>
      </c>
      <c r="B334" s="79" t="s">
        <v>1000</v>
      </c>
      <c r="C334" s="89" t="s">
        <v>1001</v>
      </c>
      <c r="D334" s="79" t="s">
        <v>254</v>
      </c>
      <c r="E334" s="166" t="s">
        <v>200</v>
      </c>
      <c r="F334" s="79">
        <v>386039</v>
      </c>
      <c r="G334" s="89" t="s">
        <v>999</v>
      </c>
      <c r="H334" s="79">
        <v>307002284</v>
      </c>
      <c r="I334" s="79" t="s">
        <v>179</v>
      </c>
      <c r="J334" s="79">
        <v>15</v>
      </c>
      <c r="K334" s="79">
        <v>27000</v>
      </c>
      <c r="L334" s="79">
        <v>405000</v>
      </c>
    </row>
    <row r="335" spans="1:14" ht="39.75" customHeight="1" x14ac:dyDescent="0.25">
      <c r="A335" s="89">
        <v>26</v>
      </c>
      <c r="B335" s="79" t="s">
        <v>1000</v>
      </c>
      <c r="C335" s="89" t="s">
        <v>998</v>
      </c>
      <c r="D335" s="79" t="s">
        <v>254</v>
      </c>
      <c r="E335" s="166" t="s">
        <v>200</v>
      </c>
      <c r="F335" s="79">
        <v>385877</v>
      </c>
      <c r="G335" s="89" t="s">
        <v>999</v>
      </c>
      <c r="H335" s="79">
        <v>307002284</v>
      </c>
      <c r="I335" s="79" t="s">
        <v>224</v>
      </c>
      <c r="J335" s="79">
        <v>10</v>
      </c>
      <c r="K335" s="79">
        <v>28400</v>
      </c>
      <c r="L335" s="79">
        <v>284000</v>
      </c>
    </row>
    <row r="336" spans="1:14" ht="39.75" customHeight="1" x14ac:dyDescent="0.25">
      <c r="A336" s="89">
        <v>27</v>
      </c>
      <c r="B336" s="79" t="s">
        <v>1002</v>
      </c>
      <c r="C336" s="89" t="s">
        <v>994</v>
      </c>
      <c r="D336" s="79" t="s">
        <v>254</v>
      </c>
      <c r="E336" s="166" t="s">
        <v>200</v>
      </c>
      <c r="F336" s="79">
        <v>390557</v>
      </c>
      <c r="G336" s="89" t="s">
        <v>1003</v>
      </c>
      <c r="H336" s="79">
        <v>309390284</v>
      </c>
      <c r="I336" s="79" t="s">
        <v>201</v>
      </c>
      <c r="J336" s="79">
        <v>1700</v>
      </c>
      <c r="K336" s="79">
        <v>1777</v>
      </c>
      <c r="L336" s="79">
        <v>3020900</v>
      </c>
    </row>
    <row r="337" spans="1:12" ht="39.75" customHeight="1" x14ac:dyDescent="0.25">
      <c r="A337" s="89">
        <v>28</v>
      </c>
      <c r="B337" s="79" t="s">
        <v>1004</v>
      </c>
      <c r="C337" s="89" t="s">
        <v>1005</v>
      </c>
      <c r="D337" s="79" t="s">
        <v>320</v>
      </c>
      <c r="E337" s="166" t="s">
        <v>200</v>
      </c>
      <c r="F337" s="79">
        <v>264346</v>
      </c>
      <c r="G337" s="89" t="s">
        <v>1006</v>
      </c>
      <c r="H337" s="79">
        <v>305736432</v>
      </c>
      <c r="I337" s="79" t="s">
        <v>179</v>
      </c>
      <c r="J337" s="79">
        <v>4</v>
      </c>
      <c r="K337" s="79">
        <v>294580</v>
      </c>
      <c r="L337" s="79">
        <v>1178320</v>
      </c>
    </row>
    <row r="338" spans="1:12" ht="39.75" customHeight="1" x14ac:dyDescent="0.25">
      <c r="A338" s="89">
        <v>29</v>
      </c>
      <c r="B338" s="79" t="s">
        <v>1007</v>
      </c>
      <c r="C338" s="89" t="s">
        <v>1008</v>
      </c>
      <c r="D338" s="79" t="s">
        <v>320</v>
      </c>
      <c r="E338" s="166" t="s">
        <v>200</v>
      </c>
      <c r="F338" s="79">
        <v>268465</v>
      </c>
      <c r="G338" s="89" t="s">
        <v>1009</v>
      </c>
      <c r="H338" s="79"/>
      <c r="I338" s="79" t="s">
        <v>174</v>
      </c>
      <c r="J338" s="79">
        <v>1000</v>
      </c>
      <c r="K338" s="79">
        <v>9990</v>
      </c>
      <c r="L338" s="79">
        <v>9990000</v>
      </c>
    </row>
    <row r="339" spans="1:12" ht="39.75" customHeight="1" x14ac:dyDescent="0.25">
      <c r="A339" s="89">
        <v>30</v>
      </c>
      <c r="B339" s="79" t="s">
        <v>1007</v>
      </c>
      <c r="C339" s="89" t="s">
        <v>1005</v>
      </c>
      <c r="D339" s="79" t="s">
        <v>320</v>
      </c>
      <c r="E339" s="166" t="s">
        <v>200</v>
      </c>
      <c r="F339" s="79">
        <v>268464</v>
      </c>
      <c r="G339" s="89" t="s">
        <v>1010</v>
      </c>
      <c r="H339" s="79">
        <v>308509102</v>
      </c>
      <c r="I339" s="79" t="s">
        <v>179</v>
      </c>
      <c r="J339" s="79">
        <v>6</v>
      </c>
      <c r="K339" s="79">
        <v>274445</v>
      </c>
      <c r="L339" s="79">
        <v>1646670</v>
      </c>
    </row>
    <row r="340" spans="1:12" ht="39.75" customHeight="1" x14ac:dyDescent="0.25">
      <c r="A340" s="89">
        <v>31</v>
      </c>
      <c r="B340" s="79" t="s">
        <v>1011</v>
      </c>
      <c r="C340" s="89" t="s">
        <v>418</v>
      </c>
      <c r="D340" s="79" t="s">
        <v>320</v>
      </c>
      <c r="E340" s="166" t="s">
        <v>200</v>
      </c>
      <c r="F340" s="79">
        <v>226123</v>
      </c>
      <c r="G340" s="89" t="s">
        <v>1012</v>
      </c>
      <c r="H340" s="79">
        <v>306089114</v>
      </c>
      <c r="I340" s="79" t="s">
        <v>179</v>
      </c>
      <c r="J340" s="79">
        <v>50</v>
      </c>
      <c r="K340" s="79">
        <v>12000</v>
      </c>
      <c r="L340" s="79">
        <v>600000</v>
      </c>
    </row>
    <row r="341" spans="1:12" ht="39.75" customHeight="1" x14ac:dyDescent="0.25">
      <c r="A341" s="89">
        <v>32</v>
      </c>
      <c r="B341" s="79" t="s">
        <v>1013</v>
      </c>
      <c r="C341" s="89" t="s">
        <v>1014</v>
      </c>
      <c r="D341" s="79" t="s">
        <v>320</v>
      </c>
      <c r="E341" s="166" t="s">
        <v>200</v>
      </c>
      <c r="F341" s="79">
        <v>223437</v>
      </c>
      <c r="G341" s="89" t="s">
        <v>1015</v>
      </c>
      <c r="H341" s="79">
        <v>308102579</v>
      </c>
      <c r="I341" s="79" t="s">
        <v>179</v>
      </c>
      <c r="J341" s="79">
        <v>4</v>
      </c>
      <c r="K341" s="79">
        <v>199999</v>
      </c>
      <c r="L341" s="79">
        <v>799996</v>
      </c>
    </row>
    <row r="342" spans="1:12" ht="39.75" customHeight="1" x14ac:dyDescent="0.25">
      <c r="A342" s="89">
        <v>33</v>
      </c>
      <c r="B342" s="79" t="s">
        <v>1016</v>
      </c>
      <c r="C342" s="89" t="s">
        <v>1017</v>
      </c>
      <c r="D342" s="79" t="s">
        <v>320</v>
      </c>
      <c r="E342" s="166" t="s">
        <v>200</v>
      </c>
      <c r="F342" s="79">
        <v>190301</v>
      </c>
      <c r="G342" s="89" t="s">
        <v>1018</v>
      </c>
      <c r="H342" s="79">
        <v>308056374</v>
      </c>
      <c r="I342" s="79" t="s">
        <v>466</v>
      </c>
      <c r="J342" s="79">
        <v>1</v>
      </c>
      <c r="K342" s="79">
        <v>8575000</v>
      </c>
      <c r="L342" s="79">
        <v>8575000</v>
      </c>
    </row>
    <row r="343" spans="1:12" ht="39.75" customHeight="1" x14ac:dyDescent="0.25">
      <c r="A343" s="89">
        <v>34</v>
      </c>
      <c r="B343" s="79" t="s">
        <v>1016</v>
      </c>
      <c r="C343" s="89" t="s">
        <v>1017</v>
      </c>
      <c r="D343" s="79" t="s">
        <v>320</v>
      </c>
      <c r="E343" s="166" t="s">
        <v>200</v>
      </c>
      <c r="F343" s="79">
        <v>190330</v>
      </c>
      <c r="G343" s="89" t="s">
        <v>1018</v>
      </c>
      <c r="H343" s="79">
        <v>308056374</v>
      </c>
      <c r="I343" s="79" t="s">
        <v>466</v>
      </c>
      <c r="J343" s="79">
        <v>1</v>
      </c>
      <c r="K343" s="79">
        <v>2226000</v>
      </c>
      <c r="L343" s="79">
        <v>2226000</v>
      </c>
    </row>
    <row r="344" spans="1:12" ht="39.75" customHeight="1" x14ac:dyDescent="0.25">
      <c r="A344" s="89">
        <v>35</v>
      </c>
      <c r="B344" s="79" t="s">
        <v>1016</v>
      </c>
      <c r="C344" s="89" t="s">
        <v>1017</v>
      </c>
      <c r="D344" s="79" t="s">
        <v>320</v>
      </c>
      <c r="E344" s="166" t="s">
        <v>200</v>
      </c>
      <c r="F344" s="79">
        <v>190331</v>
      </c>
      <c r="G344" s="89" t="s">
        <v>1018</v>
      </c>
      <c r="H344" s="79">
        <v>308056374</v>
      </c>
      <c r="I344" s="79" t="s">
        <v>466</v>
      </c>
      <c r="J344" s="79">
        <v>1</v>
      </c>
      <c r="K344" s="79">
        <v>8575000</v>
      </c>
      <c r="L344" s="79">
        <v>8575000</v>
      </c>
    </row>
    <row r="345" spans="1:12" ht="39.75" customHeight="1" x14ac:dyDescent="0.25">
      <c r="A345" s="89">
        <v>36</v>
      </c>
      <c r="B345" s="79" t="s">
        <v>1016</v>
      </c>
      <c r="C345" s="89" t="s">
        <v>1017</v>
      </c>
      <c r="D345" s="79" t="s">
        <v>320</v>
      </c>
      <c r="E345" s="166" t="s">
        <v>200</v>
      </c>
      <c r="F345" s="79">
        <v>201588</v>
      </c>
      <c r="G345" s="89" t="s">
        <v>1018</v>
      </c>
      <c r="H345" s="79">
        <v>308056374</v>
      </c>
      <c r="I345" s="79" t="s">
        <v>466</v>
      </c>
      <c r="J345" s="79">
        <v>1</v>
      </c>
      <c r="K345" s="79">
        <v>5480000</v>
      </c>
      <c r="L345" s="79">
        <v>5480000</v>
      </c>
    </row>
    <row r="346" spans="1:12" ht="39.75" customHeight="1" x14ac:dyDescent="0.25">
      <c r="A346" s="89">
        <v>37</v>
      </c>
      <c r="B346" s="79" t="s">
        <v>996</v>
      </c>
      <c r="C346" s="89" t="s">
        <v>1017</v>
      </c>
      <c r="D346" s="79" t="s">
        <v>320</v>
      </c>
      <c r="E346" s="166" t="s">
        <v>200</v>
      </c>
      <c r="F346" s="79">
        <v>201476</v>
      </c>
      <c r="G346" s="89" t="s">
        <v>1018</v>
      </c>
      <c r="H346" s="79">
        <v>308056374</v>
      </c>
      <c r="I346" s="79" t="s">
        <v>466</v>
      </c>
      <c r="J346" s="79">
        <v>1</v>
      </c>
      <c r="K346" s="79">
        <v>6900000</v>
      </c>
      <c r="L346" s="79">
        <v>6900000</v>
      </c>
    </row>
    <row r="347" spans="1:12" ht="39.75" customHeight="1" x14ac:dyDescent="0.25">
      <c r="A347" s="89">
        <v>38</v>
      </c>
      <c r="B347" s="79" t="s">
        <v>1019</v>
      </c>
      <c r="C347" s="89" t="s">
        <v>1017</v>
      </c>
      <c r="D347" s="79" t="s">
        <v>320</v>
      </c>
      <c r="E347" s="166" t="s">
        <v>200</v>
      </c>
      <c r="F347" s="79">
        <v>230090</v>
      </c>
      <c r="G347" s="89" t="s">
        <v>1018</v>
      </c>
      <c r="H347" s="79">
        <v>308056374</v>
      </c>
      <c r="I347" s="79" t="s">
        <v>466</v>
      </c>
      <c r="J347" s="79">
        <v>1</v>
      </c>
      <c r="K347" s="79">
        <v>10000000</v>
      </c>
      <c r="L347" s="79">
        <v>10000000</v>
      </c>
    </row>
    <row r="348" spans="1:12" ht="39.75" customHeight="1" x14ac:dyDescent="0.25">
      <c r="A348" s="89">
        <v>39</v>
      </c>
      <c r="B348" s="79" t="s">
        <v>1019</v>
      </c>
      <c r="C348" s="89" t="s">
        <v>1017</v>
      </c>
      <c r="D348" s="79" t="s">
        <v>320</v>
      </c>
      <c r="E348" s="166" t="s">
        <v>200</v>
      </c>
      <c r="F348" s="79">
        <v>230107</v>
      </c>
      <c r="G348" s="89" t="s">
        <v>1018</v>
      </c>
      <c r="H348" s="79">
        <v>308056374</v>
      </c>
      <c r="I348" s="79" t="s">
        <v>466</v>
      </c>
      <c r="J348" s="79">
        <v>1</v>
      </c>
      <c r="K348" s="79">
        <v>10000000</v>
      </c>
      <c r="L348" s="79">
        <v>10000000</v>
      </c>
    </row>
    <row r="349" spans="1:12" ht="39.75" customHeight="1" x14ac:dyDescent="0.25">
      <c r="A349" s="89">
        <v>40</v>
      </c>
      <c r="B349" s="79" t="s">
        <v>1019</v>
      </c>
      <c r="C349" s="89" t="s">
        <v>1017</v>
      </c>
      <c r="D349" s="79" t="s">
        <v>320</v>
      </c>
      <c r="E349" s="166" t="s">
        <v>200</v>
      </c>
      <c r="F349" s="79">
        <v>230109</v>
      </c>
      <c r="G349" s="89" t="s">
        <v>1018</v>
      </c>
      <c r="H349" s="79">
        <v>308056374</v>
      </c>
      <c r="I349" s="79" t="s">
        <v>466</v>
      </c>
      <c r="J349" s="79">
        <v>1</v>
      </c>
      <c r="K349" s="79">
        <v>9750000</v>
      </c>
      <c r="L349" s="79">
        <v>9750000</v>
      </c>
    </row>
    <row r="350" spans="1:12" ht="39.75" customHeight="1" x14ac:dyDescent="0.25">
      <c r="A350" s="89">
        <v>41</v>
      </c>
      <c r="B350" s="79" t="s">
        <v>1019</v>
      </c>
      <c r="C350" s="89" t="s">
        <v>1017</v>
      </c>
      <c r="D350" s="79" t="s">
        <v>320</v>
      </c>
      <c r="E350" s="166" t="s">
        <v>200</v>
      </c>
      <c r="F350" s="79">
        <v>230110</v>
      </c>
      <c r="G350" s="89" t="s">
        <v>1018</v>
      </c>
      <c r="H350" s="79">
        <v>308056374</v>
      </c>
      <c r="I350" s="79" t="s">
        <v>466</v>
      </c>
      <c r="J350" s="79">
        <v>1</v>
      </c>
      <c r="K350" s="79">
        <v>9750000</v>
      </c>
      <c r="L350" s="79">
        <v>9750000</v>
      </c>
    </row>
    <row r="351" spans="1:12" ht="39.75" customHeight="1" x14ac:dyDescent="0.25">
      <c r="A351" s="89">
        <v>42</v>
      </c>
      <c r="B351" s="79" t="s">
        <v>1019</v>
      </c>
      <c r="C351" s="89" t="s">
        <v>1017</v>
      </c>
      <c r="D351" s="79" t="s">
        <v>320</v>
      </c>
      <c r="E351" s="166" t="s">
        <v>200</v>
      </c>
      <c r="F351" s="79">
        <v>230111</v>
      </c>
      <c r="G351" s="89" t="s">
        <v>1018</v>
      </c>
      <c r="H351" s="79">
        <v>308056374</v>
      </c>
      <c r="I351" s="79" t="s">
        <v>466</v>
      </c>
      <c r="J351" s="79">
        <v>1</v>
      </c>
      <c r="K351" s="79">
        <v>9750000</v>
      </c>
      <c r="L351" s="79">
        <v>9750000</v>
      </c>
    </row>
    <row r="352" spans="1:12" ht="39.75" customHeight="1" x14ac:dyDescent="0.25">
      <c r="A352" s="89">
        <v>43</v>
      </c>
      <c r="B352" s="79" t="s">
        <v>1019</v>
      </c>
      <c r="C352" s="89" t="s">
        <v>1017</v>
      </c>
      <c r="D352" s="79" t="s">
        <v>320</v>
      </c>
      <c r="E352" s="166" t="s">
        <v>200</v>
      </c>
      <c r="F352" s="79">
        <v>230112</v>
      </c>
      <c r="G352" s="89" t="s">
        <v>1018</v>
      </c>
      <c r="H352" s="79">
        <v>308056374</v>
      </c>
      <c r="I352" s="79" t="s">
        <v>466</v>
      </c>
      <c r="J352" s="79">
        <v>1</v>
      </c>
      <c r="K352" s="79">
        <v>10000000</v>
      </c>
      <c r="L352" s="79">
        <v>10000000</v>
      </c>
    </row>
    <row r="353" spans="1:12" ht="39.75" customHeight="1" x14ac:dyDescent="0.25">
      <c r="A353" s="89">
        <v>44</v>
      </c>
      <c r="B353" s="79" t="s">
        <v>1019</v>
      </c>
      <c r="C353" s="89" t="s">
        <v>1017</v>
      </c>
      <c r="D353" s="79" t="s">
        <v>320</v>
      </c>
      <c r="E353" s="166" t="s">
        <v>200</v>
      </c>
      <c r="F353" s="79">
        <v>230142</v>
      </c>
      <c r="G353" s="89" t="s">
        <v>1018</v>
      </c>
      <c r="H353" s="79">
        <v>308056374</v>
      </c>
      <c r="I353" s="79" t="s">
        <v>466</v>
      </c>
      <c r="J353" s="79">
        <v>1</v>
      </c>
      <c r="K353" s="79">
        <v>9750000</v>
      </c>
      <c r="L353" s="79">
        <v>9750000</v>
      </c>
    </row>
    <row r="354" spans="1:12" ht="39.75" customHeight="1" x14ac:dyDescent="0.25">
      <c r="A354" s="89">
        <v>45</v>
      </c>
      <c r="B354" s="79" t="s">
        <v>1020</v>
      </c>
      <c r="C354" s="89" t="s">
        <v>1021</v>
      </c>
      <c r="D354" s="79" t="s">
        <v>320</v>
      </c>
      <c r="E354" s="166" t="s">
        <v>200</v>
      </c>
      <c r="F354" s="79">
        <v>25</v>
      </c>
      <c r="G354" s="89" t="s">
        <v>1022</v>
      </c>
      <c r="H354" s="79">
        <v>301435153</v>
      </c>
      <c r="I354" s="79" t="s">
        <v>466</v>
      </c>
      <c r="J354" s="79">
        <v>1</v>
      </c>
      <c r="K354" s="79">
        <v>6697600</v>
      </c>
      <c r="L354" s="79">
        <v>6697600</v>
      </c>
    </row>
    <row r="355" spans="1:12" ht="39.75" customHeight="1" x14ac:dyDescent="0.25">
      <c r="A355" s="89">
        <v>46</v>
      </c>
      <c r="B355" s="79" t="s">
        <v>1023</v>
      </c>
      <c r="C355" s="89" t="s">
        <v>1024</v>
      </c>
      <c r="D355" s="79" t="s">
        <v>320</v>
      </c>
      <c r="E355" s="166" t="s">
        <v>200</v>
      </c>
      <c r="F355" s="79" t="s">
        <v>1025</v>
      </c>
      <c r="G355" s="89" t="s">
        <v>1026</v>
      </c>
      <c r="H355" s="79">
        <v>201122919</v>
      </c>
      <c r="I355" s="79" t="s">
        <v>466</v>
      </c>
      <c r="J355" s="79">
        <v>1</v>
      </c>
      <c r="K355" s="79">
        <v>20001550</v>
      </c>
      <c r="L355" s="79">
        <v>20001550</v>
      </c>
    </row>
    <row r="356" spans="1:12" ht="39.75" customHeight="1" x14ac:dyDescent="0.25">
      <c r="A356" s="89">
        <v>47</v>
      </c>
      <c r="B356" s="79" t="s">
        <v>1027</v>
      </c>
      <c r="C356" s="89" t="s">
        <v>1021</v>
      </c>
      <c r="D356" s="79" t="s">
        <v>320</v>
      </c>
      <c r="E356" s="166" t="s">
        <v>200</v>
      </c>
      <c r="F356" s="79">
        <v>179</v>
      </c>
      <c r="G356" s="89" t="s">
        <v>1018</v>
      </c>
      <c r="H356" s="79">
        <v>308056374</v>
      </c>
      <c r="I356" s="79" t="s">
        <v>466</v>
      </c>
      <c r="J356" s="79">
        <v>1</v>
      </c>
      <c r="K356" s="79">
        <v>6185850</v>
      </c>
      <c r="L356" s="79">
        <v>6185850</v>
      </c>
    </row>
    <row r="357" spans="1:12" ht="39.75" customHeight="1" x14ac:dyDescent="0.25">
      <c r="A357" s="89">
        <v>48</v>
      </c>
      <c r="B357" s="79" t="s">
        <v>1028</v>
      </c>
      <c r="C357" s="89" t="s">
        <v>1021</v>
      </c>
      <c r="D357" s="79" t="s">
        <v>320</v>
      </c>
      <c r="E357" s="166" t="s">
        <v>200</v>
      </c>
      <c r="F357" s="79">
        <v>183</v>
      </c>
      <c r="G357" s="89" t="s">
        <v>1018</v>
      </c>
      <c r="H357" s="79">
        <v>308056374</v>
      </c>
      <c r="I357" s="79" t="s">
        <v>466</v>
      </c>
      <c r="J357" s="79">
        <v>1</v>
      </c>
      <c r="K357" s="79">
        <v>6399750</v>
      </c>
      <c r="L357" s="79">
        <v>6399750</v>
      </c>
    </row>
    <row r="358" spans="1:12" ht="39.75" customHeight="1" x14ac:dyDescent="0.25">
      <c r="A358" s="89">
        <v>49</v>
      </c>
      <c r="B358" s="79" t="s">
        <v>1029</v>
      </c>
      <c r="C358" s="89" t="s">
        <v>1021</v>
      </c>
      <c r="D358" s="79" t="s">
        <v>320</v>
      </c>
      <c r="E358" s="166" t="s">
        <v>200</v>
      </c>
      <c r="F358" s="79">
        <v>182</v>
      </c>
      <c r="G358" s="89" t="s">
        <v>1018</v>
      </c>
      <c r="H358" s="79">
        <v>308056374</v>
      </c>
      <c r="I358" s="79" t="s">
        <v>466</v>
      </c>
      <c r="J358" s="79">
        <v>1</v>
      </c>
      <c r="K358" s="79">
        <v>6615950</v>
      </c>
      <c r="L358" s="79">
        <v>6615950</v>
      </c>
    </row>
    <row r="359" spans="1:12" ht="39.75" customHeight="1" x14ac:dyDescent="0.25">
      <c r="A359" s="89">
        <v>50</v>
      </c>
      <c r="B359" s="79" t="s">
        <v>1029</v>
      </c>
      <c r="C359" s="89" t="s">
        <v>1021</v>
      </c>
      <c r="D359" s="79" t="s">
        <v>320</v>
      </c>
      <c r="E359" s="166" t="s">
        <v>200</v>
      </c>
      <c r="F359" s="79">
        <v>181</v>
      </c>
      <c r="G359" s="89" t="s">
        <v>1018</v>
      </c>
      <c r="H359" s="79">
        <v>308056374</v>
      </c>
      <c r="I359" s="79" t="s">
        <v>466</v>
      </c>
      <c r="J359" s="79">
        <v>1</v>
      </c>
      <c r="K359" s="79">
        <v>2806000</v>
      </c>
      <c r="L359" s="79">
        <v>2806000</v>
      </c>
    </row>
    <row r="360" spans="1:12" ht="39.75" customHeight="1" x14ac:dyDescent="0.25">
      <c r="A360" s="89">
        <v>51</v>
      </c>
      <c r="B360" s="79" t="s">
        <v>1029</v>
      </c>
      <c r="C360" s="89" t="s">
        <v>1021</v>
      </c>
      <c r="D360" s="79" t="s">
        <v>320</v>
      </c>
      <c r="E360" s="166" t="s">
        <v>200</v>
      </c>
      <c r="F360" s="79">
        <v>180</v>
      </c>
      <c r="G360" s="89" t="s">
        <v>1018</v>
      </c>
      <c r="H360" s="79">
        <v>308056374</v>
      </c>
      <c r="I360" s="79" t="s">
        <v>466</v>
      </c>
      <c r="J360" s="79">
        <v>1</v>
      </c>
      <c r="K360" s="79">
        <v>6290500</v>
      </c>
      <c r="L360" s="79">
        <v>6290500</v>
      </c>
    </row>
    <row r="361" spans="1:12" ht="39.75" customHeight="1" x14ac:dyDescent="0.25">
      <c r="A361" s="89">
        <v>52</v>
      </c>
      <c r="B361" s="79" t="s">
        <v>1029</v>
      </c>
      <c r="C361" s="89" t="s">
        <v>1030</v>
      </c>
      <c r="D361" s="79" t="s">
        <v>320</v>
      </c>
      <c r="E361" s="166" t="s">
        <v>200</v>
      </c>
      <c r="F361" s="79">
        <v>327</v>
      </c>
      <c r="G361" s="89" t="s">
        <v>1031</v>
      </c>
      <c r="H361" s="79">
        <v>306628144</v>
      </c>
      <c r="I361" s="79" t="s">
        <v>179</v>
      </c>
      <c r="J361" s="79">
        <v>1</v>
      </c>
      <c r="K361" s="79">
        <v>7000000</v>
      </c>
      <c r="L361" s="79">
        <v>7000000</v>
      </c>
    </row>
    <row r="362" spans="1:12" ht="39.75" customHeight="1" x14ac:dyDescent="0.25">
      <c r="A362" s="89">
        <v>53</v>
      </c>
      <c r="B362" s="79" t="s">
        <v>1029</v>
      </c>
      <c r="C362" s="89" t="s">
        <v>1021</v>
      </c>
      <c r="D362" s="79" t="s">
        <v>320</v>
      </c>
      <c r="E362" s="166" t="s">
        <v>200</v>
      </c>
      <c r="F362" s="79">
        <v>178</v>
      </c>
      <c r="G362" s="89" t="s">
        <v>1018</v>
      </c>
      <c r="H362" s="79">
        <v>308056374</v>
      </c>
      <c r="I362" s="79" t="s">
        <v>466</v>
      </c>
      <c r="J362" s="79">
        <v>1</v>
      </c>
      <c r="K362" s="79">
        <v>4982720</v>
      </c>
      <c r="L362" s="79">
        <v>4982720</v>
      </c>
    </row>
    <row r="363" spans="1:12" ht="39.75" customHeight="1" x14ac:dyDescent="0.25">
      <c r="A363" s="89">
        <v>54</v>
      </c>
      <c r="B363" s="79" t="s">
        <v>1032</v>
      </c>
      <c r="C363" s="89" t="s">
        <v>1033</v>
      </c>
      <c r="D363" s="79" t="s">
        <v>320</v>
      </c>
      <c r="E363" s="166" t="s">
        <v>200</v>
      </c>
      <c r="F363" s="79">
        <v>333122</v>
      </c>
      <c r="G363" s="89" t="s">
        <v>1034</v>
      </c>
      <c r="H363" s="79">
        <v>308974744</v>
      </c>
      <c r="I363" s="79" t="s">
        <v>466</v>
      </c>
      <c r="J363" s="79">
        <v>1</v>
      </c>
      <c r="K363" s="79">
        <v>2990000</v>
      </c>
      <c r="L363" s="79">
        <v>2990000</v>
      </c>
    </row>
    <row r="364" spans="1:12" ht="39.75" customHeight="1" x14ac:dyDescent="0.25">
      <c r="A364" s="89">
        <v>55</v>
      </c>
      <c r="B364" s="79" t="s">
        <v>1027</v>
      </c>
      <c r="C364" s="89" t="s">
        <v>1035</v>
      </c>
      <c r="D364" s="79" t="s">
        <v>320</v>
      </c>
      <c r="E364" s="166" t="s">
        <v>200</v>
      </c>
      <c r="F364" s="79">
        <v>312375</v>
      </c>
      <c r="G364" s="89" t="s">
        <v>1036</v>
      </c>
      <c r="H364" s="79"/>
      <c r="I364" s="79" t="s">
        <v>179</v>
      </c>
      <c r="J364" s="79">
        <v>6</v>
      </c>
      <c r="K364" s="79">
        <v>244444</v>
      </c>
      <c r="L364" s="79">
        <v>1466664</v>
      </c>
    </row>
    <row r="365" spans="1:12" ht="39.75" customHeight="1" x14ac:dyDescent="0.25">
      <c r="A365" s="89">
        <v>56</v>
      </c>
      <c r="B365" s="90" t="s">
        <v>1027</v>
      </c>
      <c r="C365" s="89" t="s">
        <v>1037</v>
      </c>
      <c r="D365" s="79" t="s">
        <v>320</v>
      </c>
      <c r="E365" s="166" t="s">
        <v>200</v>
      </c>
      <c r="F365" s="79">
        <v>312857</v>
      </c>
      <c r="G365" s="89" t="s">
        <v>1038</v>
      </c>
      <c r="H365" s="79">
        <v>576202407</v>
      </c>
      <c r="I365" s="79" t="s">
        <v>179</v>
      </c>
      <c r="J365" s="79">
        <v>20</v>
      </c>
      <c r="K365" s="79">
        <v>68277</v>
      </c>
      <c r="L365" s="79">
        <v>1365540</v>
      </c>
    </row>
    <row r="366" spans="1:12" ht="39.75" customHeight="1" x14ac:dyDescent="0.25">
      <c r="A366" s="89">
        <v>57</v>
      </c>
      <c r="B366" s="90" t="s">
        <v>1039</v>
      </c>
      <c r="C366" s="89" t="s">
        <v>1040</v>
      </c>
      <c r="D366" s="79" t="s">
        <v>320</v>
      </c>
      <c r="E366" s="166" t="s">
        <v>200</v>
      </c>
      <c r="F366" s="79">
        <v>307581</v>
      </c>
      <c r="G366" s="89" t="s">
        <v>520</v>
      </c>
      <c r="H366" s="79">
        <v>308946944</v>
      </c>
      <c r="I366" s="79" t="s">
        <v>174</v>
      </c>
      <c r="J366" s="79">
        <v>500</v>
      </c>
      <c r="K366" s="79">
        <v>21250</v>
      </c>
      <c r="L366" s="79">
        <v>10625000</v>
      </c>
    </row>
    <row r="367" spans="1:12" ht="39.75" customHeight="1" x14ac:dyDescent="0.25">
      <c r="A367" s="89">
        <v>58</v>
      </c>
      <c r="B367" s="79" t="s">
        <v>1027</v>
      </c>
      <c r="C367" s="91" t="s">
        <v>1041</v>
      </c>
      <c r="D367" s="79" t="s">
        <v>320</v>
      </c>
      <c r="E367" s="166" t="s">
        <v>200</v>
      </c>
      <c r="F367" s="79">
        <v>312389</v>
      </c>
      <c r="G367" s="89" t="s">
        <v>1042</v>
      </c>
      <c r="H367" s="79">
        <v>308208801</v>
      </c>
      <c r="I367" s="79" t="s">
        <v>1043</v>
      </c>
      <c r="J367" s="79">
        <v>20</v>
      </c>
      <c r="K367" s="79">
        <v>4850</v>
      </c>
      <c r="L367" s="79">
        <v>97000</v>
      </c>
    </row>
    <row r="368" spans="1:12" ht="39.75" customHeight="1" x14ac:dyDescent="0.25">
      <c r="A368" s="89">
        <v>59</v>
      </c>
      <c r="B368" s="79" t="s">
        <v>1044</v>
      </c>
      <c r="C368" s="91" t="s">
        <v>1045</v>
      </c>
      <c r="D368" s="79" t="s">
        <v>320</v>
      </c>
      <c r="E368" s="166" t="s">
        <v>200</v>
      </c>
      <c r="F368" s="79">
        <v>272359</v>
      </c>
      <c r="G368" s="89" t="s">
        <v>1046</v>
      </c>
      <c r="H368" s="79">
        <v>306546099</v>
      </c>
      <c r="I368" s="79" t="s">
        <v>179</v>
      </c>
      <c r="J368" s="79">
        <v>1</v>
      </c>
      <c r="K368" s="79">
        <v>1900000</v>
      </c>
      <c r="L368" s="79">
        <v>1900000</v>
      </c>
    </row>
    <row r="369" spans="1:12" ht="39.75" customHeight="1" x14ac:dyDescent="0.25">
      <c r="A369" s="89">
        <v>60</v>
      </c>
      <c r="B369" s="79" t="s">
        <v>1047</v>
      </c>
      <c r="C369" s="91" t="s">
        <v>1048</v>
      </c>
      <c r="D369" s="79" t="s">
        <v>320</v>
      </c>
      <c r="E369" s="166" t="s">
        <v>200</v>
      </c>
      <c r="F369" s="79">
        <v>418417</v>
      </c>
      <c r="G369" s="89" t="s">
        <v>1038</v>
      </c>
      <c r="H369" s="79">
        <v>576202407</v>
      </c>
      <c r="I369" s="79" t="s">
        <v>1049</v>
      </c>
      <c r="J369" s="79">
        <v>11</v>
      </c>
      <c r="K369" s="79">
        <v>11111</v>
      </c>
      <c r="L369" s="79">
        <v>122221</v>
      </c>
    </row>
    <row r="370" spans="1:12" ht="39.75" customHeight="1" x14ac:dyDescent="0.25">
      <c r="A370" s="89">
        <v>61</v>
      </c>
      <c r="B370" s="79" t="s">
        <v>997</v>
      </c>
      <c r="C370" s="89" t="s">
        <v>1050</v>
      </c>
      <c r="D370" s="79" t="s">
        <v>320</v>
      </c>
      <c r="E370" s="166" t="s">
        <v>200</v>
      </c>
      <c r="F370" s="79">
        <v>427419</v>
      </c>
      <c r="G370" s="89" t="s">
        <v>1051</v>
      </c>
      <c r="H370" s="79">
        <v>307130822</v>
      </c>
      <c r="I370" s="79" t="s">
        <v>201</v>
      </c>
      <c r="J370" s="79">
        <v>4</v>
      </c>
      <c r="K370" s="79">
        <v>58000</v>
      </c>
      <c r="L370" s="79">
        <v>232000</v>
      </c>
    </row>
    <row r="371" spans="1:12" ht="39.75" customHeight="1" x14ac:dyDescent="0.25">
      <c r="A371" s="89">
        <v>62</v>
      </c>
      <c r="B371" s="79" t="s">
        <v>1052</v>
      </c>
      <c r="C371" s="89" t="s">
        <v>1053</v>
      </c>
      <c r="D371" s="79" t="s">
        <v>320</v>
      </c>
      <c r="E371" s="166" t="s">
        <v>200</v>
      </c>
      <c r="F371" s="79">
        <v>413789</v>
      </c>
      <c r="G371" s="91" t="s">
        <v>1054</v>
      </c>
      <c r="H371" s="79">
        <v>205859915</v>
      </c>
      <c r="I371" s="79" t="s">
        <v>466</v>
      </c>
      <c r="J371" s="79">
        <v>1</v>
      </c>
      <c r="K371" s="79">
        <v>2772000</v>
      </c>
      <c r="L371" s="79">
        <v>2772000</v>
      </c>
    </row>
    <row r="372" spans="1:12" ht="39.75" customHeight="1" x14ac:dyDescent="0.25">
      <c r="A372" s="89">
        <v>63</v>
      </c>
      <c r="B372" s="79" t="s">
        <v>1052</v>
      </c>
      <c r="C372" s="89" t="s">
        <v>1055</v>
      </c>
      <c r="D372" s="79" t="s">
        <v>320</v>
      </c>
      <c r="E372" s="166" t="s">
        <v>200</v>
      </c>
      <c r="F372" s="79">
        <v>415346</v>
      </c>
      <c r="G372" s="91" t="s">
        <v>294</v>
      </c>
      <c r="H372" s="79">
        <v>308515318</v>
      </c>
      <c r="I372" s="79" t="s">
        <v>201</v>
      </c>
      <c r="J372" s="79">
        <v>10</v>
      </c>
      <c r="K372" s="79">
        <v>16000</v>
      </c>
      <c r="L372" s="79">
        <v>160000</v>
      </c>
    </row>
    <row r="373" spans="1:12" ht="39.75" customHeight="1" x14ac:dyDescent="0.25">
      <c r="A373" s="89">
        <v>64</v>
      </c>
      <c r="B373" s="79" t="s">
        <v>1052</v>
      </c>
      <c r="C373" s="89" t="s">
        <v>1056</v>
      </c>
      <c r="D373" s="79" t="s">
        <v>320</v>
      </c>
      <c r="E373" s="166" t="s">
        <v>200</v>
      </c>
      <c r="F373" s="79">
        <v>415092</v>
      </c>
      <c r="G373" s="91" t="s">
        <v>1057</v>
      </c>
      <c r="H373" s="79">
        <v>301766747</v>
      </c>
      <c r="I373" s="79" t="s">
        <v>179</v>
      </c>
      <c r="J373" s="79">
        <v>5</v>
      </c>
      <c r="K373" s="79">
        <v>58481</v>
      </c>
      <c r="L373" s="79">
        <v>292405</v>
      </c>
    </row>
    <row r="374" spans="1:12" ht="39.75" customHeight="1" x14ac:dyDescent="0.25">
      <c r="A374" s="89">
        <v>65</v>
      </c>
      <c r="B374" s="79" t="s">
        <v>1047</v>
      </c>
      <c r="C374" s="89" t="s">
        <v>1058</v>
      </c>
      <c r="D374" s="79" t="s">
        <v>320</v>
      </c>
      <c r="E374" s="166" t="s">
        <v>200</v>
      </c>
      <c r="F374" s="79">
        <v>418073</v>
      </c>
      <c r="G374" s="91" t="s">
        <v>1059</v>
      </c>
      <c r="H374" s="79">
        <v>308044785</v>
      </c>
      <c r="I374" s="79" t="s">
        <v>179</v>
      </c>
      <c r="J374" s="79">
        <v>112635</v>
      </c>
      <c r="K374" s="79">
        <v>115</v>
      </c>
      <c r="L374" s="79">
        <v>12953025</v>
      </c>
    </row>
    <row r="375" spans="1:12" ht="39.75" customHeight="1" x14ac:dyDescent="0.25">
      <c r="A375" s="89">
        <v>66</v>
      </c>
      <c r="B375" s="79" t="s">
        <v>1060</v>
      </c>
      <c r="C375" s="89" t="s">
        <v>1058</v>
      </c>
      <c r="D375" s="79" t="s">
        <v>320</v>
      </c>
      <c r="E375" s="166" t="s">
        <v>200</v>
      </c>
      <c r="F375" s="79">
        <v>433110</v>
      </c>
      <c r="G375" s="91" t="s">
        <v>1059</v>
      </c>
      <c r="H375" s="79">
        <v>308044785</v>
      </c>
      <c r="I375" s="79" t="s">
        <v>179</v>
      </c>
      <c r="J375" s="79">
        <v>100120</v>
      </c>
      <c r="K375" s="79">
        <v>115</v>
      </c>
      <c r="L375" s="79">
        <v>11513800</v>
      </c>
    </row>
    <row r="376" spans="1:12" ht="39.75" customHeight="1" x14ac:dyDescent="0.25">
      <c r="A376" s="89">
        <v>67</v>
      </c>
      <c r="B376" s="79" t="s">
        <v>1052</v>
      </c>
      <c r="C376" s="89" t="s">
        <v>1061</v>
      </c>
      <c r="D376" s="79" t="s">
        <v>320</v>
      </c>
      <c r="E376" s="166" t="s">
        <v>200</v>
      </c>
      <c r="F376" s="79">
        <v>415203</v>
      </c>
      <c r="G376" s="91" t="s">
        <v>1062</v>
      </c>
      <c r="H376" s="79">
        <v>306665821</v>
      </c>
      <c r="I376" s="79" t="s">
        <v>179</v>
      </c>
      <c r="J376" s="79">
        <v>10</v>
      </c>
      <c r="K376" s="79">
        <v>13000</v>
      </c>
      <c r="L376" s="79">
        <v>130000</v>
      </c>
    </row>
    <row r="377" spans="1:12" ht="39.75" customHeight="1" x14ac:dyDescent="0.25">
      <c r="A377" s="89">
        <v>68</v>
      </c>
      <c r="B377" s="79" t="s">
        <v>1052</v>
      </c>
      <c r="C377" s="89" t="s">
        <v>1063</v>
      </c>
      <c r="D377" s="79" t="s">
        <v>320</v>
      </c>
      <c r="E377" s="166" t="s">
        <v>200</v>
      </c>
      <c r="F377" s="79">
        <v>415241</v>
      </c>
      <c r="G377" s="91" t="s">
        <v>1064</v>
      </c>
      <c r="H377" s="79">
        <v>306167372</v>
      </c>
      <c r="I377" s="79" t="s">
        <v>179</v>
      </c>
      <c r="J377" s="79">
        <v>5</v>
      </c>
      <c r="K377" s="79">
        <v>10201</v>
      </c>
      <c r="L377" s="79">
        <v>51005</v>
      </c>
    </row>
    <row r="378" spans="1:12" ht="39.75" customHeight="1" x14ac:dyDescent="0.25">
      <c r="A378" s="89">
        <v>69</v>
      </c>
      <c r="B378" s="79" t="s">
        <v>1052</v>
      </c>
      <c r="C378" s="89" t="s">
        <v>1065</v>
      </c>
      <c r="D378" s="79" t="s">
        <v>320</v>
      </c>
      <c r="E378" s="166" t="s">
        <v>200</v>
      </c>
      <c r="F378" s="79">
        <v>415166</v>
      </c>
      <c r="G378" s="91" t="s">
        <v>1066</v>
      </c>
      <c r="H378" s="79">
        <v>308366495</v>
      </c>
      <c r="I378" s="79" t="s">
        <v>224</v>
      </c>
      <c r="J378" s="79">
        <v>10</v>
      </c>
      <c r="K378" s="79">
        <v>42000</v>
      </c>
      <c r="L378" s="79">
        <v>420000</v>
      </c>
    </row>
    <row r="379" spans="1:12" ht="39.75" customHeight="1" x14ac:dyDescent="0.25">
      <c r="A379" s="89">
        <v>70</v>
      </c>
      <c r="B379" s="79" t="s">
        <v>1052</v>
      </c>
      <c r="C379" s="89" t="s">
        <v>1063</v>
      </c>
      <c r="D379" s="79" t="s">
        <v>320</v>
      </c>
      <c r="E379" s="166" t="s">
        <v>200</v>
      </c>
      <c r="F379" s="79">
        <v>415239</v>
      </c>
      <c r="G379" s="91" t="s">
        <v>1067</v>
      </c>
      <c r="H379" s="79">
        <v>307546636</v>
      </c>
      <c r="I379" s="79" t="s">
        <v>179</v>
      </c>
      <c r="J379" s="79">
        <v>10</v>
      </c>
      <c r="K379" s="79">
        <v>12500</v>
      </c>
      <c r="L379" s="79">
        <v>125000</v>
      </c>
    </row>
    <row r="380" spans="1:12" ht="39.75" customHeight="1" x14ac:dyDescent="0.25">
      <c r="A380" s="89">
        <v>71</v>
      </c>
      <c r="B380" s="79" t="s">
        <v>1052</v>
      </c>
      <c r="C380" s="89" t="s">
        <v>1068</v>
      </c>
      <c r="D380" s="79" t="s">
        <v>320</v>
      </c>
      <c r="E380" s="166" t="s">
        <v>200</v>
      </c>
      <c r="F380" s="79">
        <v>415339</v>
      </c>
      <c r="G380" s="91" t="s">
        <v>1069</v>
      </c>
      <c r="H380" s="79">
        <v>300019361</v>
      </c>
      <c r="I380" s="79" t="s">
        <v>201</v>
      </c>
      <c r="J380" s="79">
        <v>10</v>
      </c>
      <c r="K380" s="79">
        <v>53000</v>
      </c>
      <c r="L380" s="79">
        <v>530000</v>
      </c>
    </row>
    <row r="381" spans="1:12" ht="39.75" customHeight="1" x14ac:dyDescent="0.25">
      <c r="A381" s="89">
        <v>72</v>
      </c>
      <c r="B381" s="79" t="s">
        <v>1052</v>
      </c>
      <c r="C381" s="89" t="s">
        <v>1070</v>
      </c>
      <c r="D381" s="79" t="s">
        <v>320</v>
      </c>
      <c r="E381" s="166" t="s">
        <v>200</v>
      </c>
      <c r="F381" s="79">
        <v>415135</v>
      </c>
      <c r="G381" s="89" t="s">
        <v>1071</v>
      </c>
      <c r="H381" s="79">
        <v>301459068</v>
      </c>
      <c r="I381" s="79" t="s">
        <v>179</v>
      </c>
      <c r="J381" s="79">
        <v>10</v>
      </c>
      <c r="K381" s="79">
        <v>139840</v>
      </c>
      <c r="L381" s="79">
        <v>1398400</v>
      </c>
    </row>
    <row r="382" spans="1:12" ht="39.75" customHeight="1" x14ac:dyDescent="0.25">
      <c r="A382" s="89">
        <v>73</v>
      </c>
      <c r="B382" s="79" t="s">
        <v>1072</v>
      </c>
      <c r="C382" s="89" t="s">
        <v>1073</v>
      </c>
      <c r="D382" s="79" t="s">
        <v>320</v>
      </c>
      <c r="E382" s="166" t="s">
        <v>200</v>
      </c>
      <c r="F382" s="79">
        <v>1</v>
      </c>
      <c r="G382" s="89" t="s">
        <v>1074</v>
      </c>
      <c r="H382" s="79">
        <v>306871645</v>
      </c>
      <c r="I382" s="79" t="s">
        <v>466</v>
      </c>
      <c r="J382" s="79">
        <v>1</v>
      </c>
      <c r="K382" s="79">
        <v>120000000</v>
      </c>
      <c r="L382" s="79">
        <v>120000000</v>
      </c>
    </row>
    <row r="383" spans="1:12" ht="39.75" customHeight="1" x14ac:dyDescent="0.25">
      <c r="A383" s="89">
        <v>74</v>
      </c>
      <c r="B383" s="79" t="s">
        <v>1075</v>
      </c>
      <c r="C383" s="89" t="s">
        <v>1076</v>
      </c>
      <c r="D383" s="79" t="s">
        <v>320</v>
      </c>
      <c r="E383" s="166" t="s">
        <v>200</v>
      </c>
      <c r="F383" s="79">
        <v>31</v>
      </c>
      <c r="G383" s="89" t="s">
        <v>1022</v>
      </c>
      <c r="H383" s="79">
        <v>301435153</v>
      </c>
      <c r="I383" s="79" t="s">
        <v>466</v>
      </c>
      <c r="J383" s="79">
        <v>1</v>
      </c>
      <c r="K383" s="79">
        <v>5041600</v>
      </c>
      <c r="L383" s="79">
        <v>5041600</v>
      </c>
    </row>
    <row r="384" spans="1:12" ht="39.75" customHeight="1" x14ac:dyDescent="0.25">
      <c r="A384" s="89">
        <v>75</v>
      </c>
      <c r="B384" s="79" t="s">
        <v>1075</v>
      </c>
      <c r="C384" s="89" t="s">
        <v>1076</v>
      </c>
      <c r="D384" s="79" t="s">
        <v>320</v>
      </c>
      <c r="E384" s="166" t="s">
        <v>200</v>
      </c>
      <c r="F384" s="79">
        <v>29</v>
      </c>
      <c r="G384" s="89" t="s">
        <v>1022</v>
      </c>
      <c r="H384" s="79">
        <v>301435153</v>
      </c>
      <c r="I384" s="79" t="s">
        <v>466</v>
      </c>
      <c r="J384" s="79">
        <v>1</v>
      </c>
      <c r="K384" s="79">
        <v>5984600</v>
      </c>
      <c r="L384" s="79">
        <v>5984600</v>
      </c>
    </row>
    <row r="385" spans="1:17" ht="39.75" customHeight="1" x14ac:dyDescent="0.25">
      <c r="A385" s="89">
        <v>76</v>
      </c>
      <c r="B385" s="79" t="s">
        <v>1075</v>
      </c>
      <c r="C385" s="89" t="s">
        <v>1076</v>
      </c>
      <c r="D385" s="79" t="s">
        <v>320</v>
      </c>
      <c r="E385" s="166" t="s">
        <v>200</v>
      </c>
      <c r="F385" s="79">
        <v>30</v>
      </c>
      <c r="G385" s="89" t="s">
        <v>1022</v>
      </c>
      <c r="H385" s="79">
        <v>301435153</v>
      </c>
      <c r="I385" s="79" t="s">
        <v>466</v>
      </c>
      <c r="J385" s="79">
        <v>1</v>
      </c>
      <c r="K385" s="79">
        <v>6213450</v>
      </c>
      <c r="L385" s="79">
        <v>6213450</v>
      </c>
    </row>
    <row r="386" spans="1:17" ht="39.75" customHeight="1" x14ac:dyDescent="0.25">
      <c r="A386" s="89">
        <v>77</v>
      </c>
      <c r="B386" s="79" t="s">
        <v>1077</v>
      </c>
      <c r="C386" s="89" t="s">
        <v>1017</v>
      </c>
      <c r="D386" s="79" t="s">
        <v>320</v>
      </c>
      <c r="E386" s="166" t="s">
        <v>200</v>
      </c>
      <c r="F386" s="79">
        <v>240</v>
      </c>
      <c r="G386" s="89" t="s">
        <v>1018</v>
      </c>
      <c r="H386" s="79">
        <v>308056374</v>
      </c>
      <c r="I386" s="79" t="s">
        <v>466</v>
      </c>
      <c r="J386" s="79">
        <v>1</v>
      </c>
      <c r="K386" s="79">
        <v>6181250</v>
      </c>
      <c r="L386" s="79">
        <v>6181250</v>
      </c>
    </row>
    <row r="387" spans="1:17" ht="39.75" customHeight="1" x14ac:dyDescent="0.25">
      <c r="A387" s="89">
        <v>78</v>
      </c>
      <c r="B387" s="79" t="s">
        <v>1078</v>
      </c>
      <c r="C387" s="89" t="s">
        <v>1017</v>
      </c>
      <c r="D387" s="79" t="s">
        <v>320</v>
      </c>
      <c r="E387" s="166" t="s">
        <v>200</v>
      </c>
      <c r="F387" s="79">
        <v>239</v>
      </c>
      <c r="G387" s="89" t="s">
        <v>1018</v>
      </c>
      <c r="H387" s="79">
        <v>308056374</v>
      </c>
      <c r="I387" s="79" t="s">
        <v>466</v>
      </c>
      <c r="J387" s="79">
        <v>1</v>
      </c>
      <c r="K387" s="79">
        <v>6336500</v>
      </c>
      <c r="L387" s="79">
        <v>6336500</v>
      </c>
    </row>
    <row r="388" spans="1:17" ht="39.75" customHeight="1" x14ac:dyDescent="0.25">
      <c r="A388" s="431" t="s">
        <v>1357</v>
      </c>
      <c r="B388" s="432"/>
      <c r="C388" s="432"/>
      <c r="D388" s="432"/>
      <c r="E388" s="432"/>
      <c r="F388" s="432"/>
      <c r="G388" s="432"/>
      <c r="H388" s="432"/>
      <c r="I388" s="433"/>
      <c r="J388" s="79">
        <f>+SUM(J309:J387)</f>
        <v>220204</v>
      </c>
      <c r="K388" s="79">
        <f>+SUM(K309:K387)</f>
        <v>327289616</v>
      </c>
      <c r="L388" s="79">
        <f>+SUM(L309:L387)</f>
        <v>397380592</v>
      </c>
    </row>
    <row r="389" spans="1:17" ht="39.75" customHeight="1" x14ac:dyDescent="0.3">
      <c r="A389" s="80"/>
      <c r="B389" s="160"/>
      <c r="C389" s="161"/>
      <c r="D389" s="130"/>
      <c r="E389" s="130"/>
      <c r="F389" s="162"/>
      <c r="G389" s="161"/>
      <c r="H389" s="162"/>
      <c r="I389" s="130"/>
      <c r="J389" s="130"/>
      <c r="K389" s="148"/>
      <c r="L389" s="149"/>
    </row>
    <row r="390" spans="1:17" ht="123" customHeight="1" x14ac:dyDescent="0.25">
      <c r="A390" s="321" t="s">
        <v>1862</v>
      </c>
      <c r="B390" s="321"/>
      <c r="C390" s="321"/>
      <c r="D390" s="321"/>
      <c r="E390" s="321"/>
      <c r="F390" s="321"/>
      <c r="G390" s="321"/>
      <c r="H390" s="321"/>
      <c r="I390" s="321"/>
      <c r="J390" s="321"/>
      <c r="K390" s="321"/>
      <c r="L390" s="321"/>
      <c r="M390" s="10"/>
      <c r="N390" s="10"/>
      <c r="O390" s="10"/>
      <c r="P390" s="10"/>
    </row>
    <row r="392" spans="1:17" ht="39.75" customHeight="1" x14ac:dyDescent="0.25">
      <c r="A392" s="351" t="s">
        <v>13</v>
      </c>
      <c r="B392" s="351" t="s">
        <v>14</v>
      </c>
      <c r="C392" s="360" t="s">
        <v>7</v>
      </c>
      <c r="D392" s="351" t="s">
        <v>57</v>
      </c>
      <c r="E392" s="351" t="s">
        <v>11</v>
      </c>
      <c r="F392" s="351" t="s">
        <v>12</v>
      </c>
      <c r="G392" s="303" t="s">
        <v>101</v>
      </c>
      <c r="H392" s="303"/>
      <c r="I392" s="351" t="s">
        <v>8</v>
      </c>
      <c r="J392" s="351" t="s">
        <v>9</v>
      </c>
      <c r="K392" s="351" t="s">
        <v>10</v>
      </c>
      <c r="L392" s="351" t="s">
        <v>114</v>
      </c>
      <c r="Q392" s="12"/>
    </row>
    <row r="393" spans="1:17" ht="39.75" customHeight="1" x14ac:dyDescent="0.25">
      <c r="A393" s="352"/>
      <c r="B393" s="352"/>
      <c r="C393" s="361"/>
      <c r="D393" s="352"/>
      <c r="E393" s="352"/>
      <c r="F393" s="352"/>
      <c r="G393" s="277" t="s">
        <v>107</v>
      </c>
      <c r="H393" s="168" t="s">
        <v>110</v>
      </c>
      <c r="I393" s="352"/>
      <c r="J393" s="352"/>
      <c r="K393" s="352"/>
      <c r="L393" s="352"/>
    </row>
    <row r="394" spans="1:17" ht="39.75" customHeight="1" x14ac:dyDescent="0.25">
      <c r="A394" s="93">
        <v>1</v>
      </c>
      <c r="B394" s="84">
        <v>44741</v>
      </c>
      <c r="C394" s="211" t="s">
        <v>1079</v>
      </c>
      <c r="D394" s="65" t="s">
        <v>882</v>
      </c>
      <c r="E394" s="166" t="s">
        <v>883</v>
      </c>
      <c r="F394" s="85">
        <v>22111008493801</v>
      </c>
      <c r="G394" s="278" t="s">
        <v>1080</v>
      </c>
      <c r="H394" s="167">
        <v>306854049</v>
      </c>
      <c r="I394" s="167" t="s">
        <v>179</v>
      </c>
      <c r="J394" s="167">
        <v>20</v>
      </c>
      <c r="K394" s="167">
        <v>17458</v>
      </c>
      <c r="L394" s="86">
        <v>349160</v>
      </c>
    </row>
    <row r="395" spans="1:17" ht="39.75" customHeight="1" x14ac:dyDescent="0.25">
      <c r="A395" s="93">
        <v>2</v>
      </c>
      <c r="B395" s="84">
        <v>44741</v>
      </c>
      <c r="C395" s="211" t="s">
        <v>1081</v>
      </c>
      <c r="D395" s="65" t="s">
        <v>882</v>
      </c>
      <c r="E395" s="166" t="s">
        <v>883</v>
      </c>
      <c r="F395" s="85">
        <v>22111008493896</v>
      </c>
      <c r="G395" s="278" t="s">
        <v>1082</v>
      </c>
      <c r="H395" s="167">
        <v>309551874</v>
      </c>
      <c r="I395" s="167" t="s">
        <v>174</v>
      </c>
      <c r="J395" s="167">
        <v>10</v>
      </c>
      <c r="K395" s="167">
        <v>47850</v>
      </c>
      <c r="L395" s="86">
        <v>4785000</v>
      </c>
    </row>
    <row r="396" spans="1:17" ht="39.75" customHeight="1" x14ac:dyDescent="0.25">
      <c r="A396" s="93">
        <v>3</v>
      </c>
      <c r="B396" s="84">
        <v>44742</v>
      </c>
      <c r="C396" s="211" t="s">
        <v>1083</v>
      </c>
      <c r="D396" s="65" t="s">
        <v>882</v>
      </c>
      <c r="E396" s="166" t="s">
        <v>883</v>
      </c>
      <c r="F396" s="85">
        <v>22111008497907</v>
      </c>
      <c r="G396" s="278" t="s">
        <v>1084</v>
      </c>
      <c r="H396" s="167">
        <v>30836695</v>
      </c>
      <c r="I396" s="167" t="s">
        <v>201</v>
      </c>
      <c r="J396" s="167">
        <v>10</v>
      </c>
      <c r="K396" s="167">
        <v>35000</v>
      </c>
      <c r="L396" s="86">
        <v>350000</v>
      </c>
    </row>
    <row r="397" spans="1:17" ht="39.75" customHeight="1" x14ac:dyDescent="0.25">
      <c r="A397" s="93">
        <v>4</v>
      </c>
      <c r="B397" s="84">
        <v>44741</v>
      </c>
      <c r="C397" s="211" t="s">
        <v>1085</v>
      </c>
      <c r="D397" s="65" t="s">
        <v>882</v>
      </c>
      <c r="E397" s="166" t="s">
        <v>883</v>
      </c>
      <c r="F397" s="85">
        <v>22111008494133</v>
      </c>
      <c r="G397" s="278" t="s">
        <v>892</v>
      </c>
      <c r="H397" s="167">
        <v>304446651</v>
      </c>
      <c r="I397" s="167" t="s">
        <v>174</v>
      </c>
      <c r="J397" s="167">
        <v>500</v>
      </c>
      <c r="K397" s="167">
        <v>6990</v>
      </c>
      <c r="L397" s="86">
        <v>3495000</v>
      </c>
    </row>
    <row r="398" spans="1:17" ht="39.75" customHeight="1" x14ac:dyDescent="0.25">
      <c r="A398" s="93">
        <v>5</v>
      </c>
      <c r="B398" s="84">
        <v>44742</v>
      </c>
      <c r="C398" s="211" t="s">
        <v>923</v>
      </c>
      <c r="D398" s="65" t="s">
        <v>882</v>
      </c>
      <c r="E398" s="166" t="s">
        <v>883</v>
      </c>
      <c r="F398" s="85">
        <v>22111008497787</v>
      </c>
      <c r="G398" s="278" t="s">
        <v>1086</v>
      </c>
      <c r="H398" s="167">
        <v>308197754</v>
      </c>
      <c r="I398" s="167" t="s">
        <v>1087</v>
      </c>
      <c r="J398" s="167">
        <v>30</v>
      </c>
      <c r="K398" s="167">
        <v>155000</v>
      </c>
      <c r="L398" s="86">
        <v>465000</v>
      </c>
    </row>
    <row r="399" spans="1:17" ht="39.75" customHeight="1" x14ac:dyDescent="0.25">
      <c r="A399" s="93">
        <v>6</v>
      </c>
      <c r="B399" s="84">
        <v>44717</v>
      </c>
      <c r="C399" s="279" t="s">
        <v>1088</v>
      </c>
      <c r="D399" s="65" t="s">
        <v>882</v>
      </c>
      <c r="E399" s="166" t="s">
        <v>883</v>
      </c>
      <c r="F399" s="85">
        <v>22111008414725</v>
      </c>
      <c r="G399" s="278" t="s">
        <v>1089</v>
      </c>
      <c r="H399" s="167">
        <v>305681503</v>
      </c>
      <c r="I399" s="167" t="s">
        <v>179</v>
      </c>
      <c r="J399" s="167">
        <v>1</v>
      </c>
      <c r="K399" s="167">
        <v>970000</v>
      </c>
      <c r="L399" s="86">
        <v>97000</v>
      </c>
    </row>
    <row r="400" spans="1:17" ht="39.75" customHeight="1" x14ac:dyDescent="0.25">
      <c r="A400" s="93">
        <v>7</v>
      </c>
      <c r="B400" s="84">
        <v>44715</v>
      </c>
      <c r="C400" s="211" t="s">
        <v>1090</v>
      </c>
      <c r="D400" s="65" t="s">
        <v>882</v>
      </c>
      <c r="E400" s="166" t="s">
        <v>883</v>
      </c>
      <c r="F400" s="85">
        <v>22111008408630</v>
      </c>
      <c r="G400" s="278" t="s">
        <v>1091</v>
      </c>
      <c r="H400" s="167">
        <v>308041860</v>
      </c>
      <c r="I400" s="167" t="s">
        <v>179</v>
      </c>
      <c r="J400" s="167">
        <v>10</v>
      </c>
      <c r="K400" s="167">
        <v>79888</v>
      </c>
      <c r="L400" s="86">
        <v>798880</v>
      </c>
    </row>
    <row r="401" spans="1:17" ht="39.75" customHeight="1" x14ac:dyDescent="0.25">
      <c r="A401" s="93">
        <v>8</v>
      </c>
      <c r="B401" s="84">
        <v>44721</v>
      </c>
      <c r="C401" s="279" t="s">
        <v>279</v>
      </c>
      <c r="D401" s="65" t="s">
        <v>882</v>
      </c>
      <c r="E401" s="166" t="s">
        <v>883</v>
      </c>
      <c r="F401" s="85">
        <v>22111008427849</v>
      </c>
      <c r="G401" s="278" t="s">
        <v>1092</v>
      </c>
      <c r="H401" s="167">
        <v>301459068</v>
      </c>
      <c r="I401" s="167" t="s">
        <v>179</v>
      </c>
      <c r="J401" s="167">
        <v>10</v>
      </c>
      <c r="K401" s="167">
        <v>158010</v>
      </c>
      <c r="L401" s="86">
        <v>1580100</v>
      </c>
    </row>
    <row r="402" spans="1:17" ht="39.75" customHeight="1" x14ac:dyDescent="0.25">
      <c r="A402" s="93">
        <v>9</v>
      </c>
      <c r="B402" s="84">
        <v>44717</v>
      </c>
      <c r="C402" s="290" t="s">
        <v>1093</v>
      </c>
      <c r="D402" s="84" t="s">
        <v>882</v>
      </c>
      <c r="E402" s="166" t="s">
        <v>883</v>
      </c>
      <c r="F402" s="85">
        <v>22111008415240</v>
      </c>
      <c r="G402" s="278" t="s">
        <v>1094</v>
      </c>
      <c r="H402" s="65">
        <v>305399734</v>
      </c>
      <c r="I402" s="167" t="s">
        <v>179</v>
      </c>
      <c r="J402" s="167">
        <v>2</v>
      </c>
      <c r="K402" s="167">
        <v>739900</v>
      </c>
      <c r="L402" s="87">
        <v>149800</v>
      </c>
    </row>
    <row r="403" spans="1:17" ht="39.75" customHeight="1" x14ac:dyDescent="0.25">
      <c r="A403" s="93">
        <v>10</v>
      </c>
      <c r="B403" s="84">
        <v>44714</v>
      </c>
      <c r="C403" s="290" t="s">
        <v>1095</v>
      </c>
      <c r="D403" s="84" t="s">
        <v>882</v>
      </c>
      <c r="E403" s="166" t="s">
        <v>883</v>
      </c>
      <c r="F403" s="65">
        <v>22111008403678</v>
      </c>
      <c r="G403" s="279" t="s">
        <v>1096</v>
      </c>
      <c r="H403" s="65">
        <v>308042274</v>
      </c>
      <c r="I403" s="167" t="s">
        <v>179</v>
      </c>
      <c r="J403" s="167">
        <v>4</v>
      </c>
      <c r="K403" s="167">
        <v>1485000</v>
      </c>
      <c r="L403" s="87">
        <v>5940000</v>
      </c>
    </row>
    <row r="404" spans="1:17" ht="39.75" customHeight="1" x14ac:dyDescent="0.25">
      <c r="A404" s="93">
        <v>11</v>
      </c>
      <c r="B404" s="84">
        <v>44679</v>
      </c>
      <c r="C404" s="290" t="s">
        <v>1097</v>
      </c>
      <c r="D404" s="84" t="s">
        <v>882</v>
      </c>
      <c r="E404" s="166" t="s">
        <v>883</v>
      </c>
      <c r="F404" s="65">
        <v>22111008290948</v>
      </c>
      <c r="G404" s="279" t="s">
        <v>1098</v>
      </c>
      <c r="H404" s="65">
        <v>306546099</v>
      </c>
      <c r="I404" s="167" t="s">
        <v>220</v>
      </c>
      <c r="J404" s="167">
        <v>30</v>
      </c>
      <c r="K404" s="167">
        <v>50800</v>
      </c>
      <c r="L404" s="87">
        <v>1524000</v>
      </c>
    </row>
    <row r="405" spans="1:17" ht="39.75" customHeight="1" x14ac:dyDescent="0.25">
      <c r="A405" s="93">
        <v>12</v>
      </c>
      <c r="B405" s="84">
        <v>44672</v>
      </c>
      <c r="C405" s="290" t="s">
        <v>1099</v>
      </c>
      <c r="D405" s="84" t="s">
        <v>882</v>
      </c>
      <c r="E405" s="166" t="s">
        <v>883</v>
      </c>
      <c r="F405" s="65">
        <v>22111008264569</v>
      </c>
      <c r="G405" s="279" t="s">
        <v>1100</v>
      </c>
      <c r="H405" s="65">
        <v>204629061</v>
      </c>
      <c r="I405" s="167" t="s">
        <v>220</v>
      </c>
      <c r="J405" s="167">
        <v>60</v>
      </c>
      <c r="K405" s="167">
        <v>14950</v>
      </c>
      <c r="L405" s="87">
        <v>897000</v>
      </c>
    </row>
    <row r="406" spans="1:17" ht="39.75" customHeight="1" x14ac:dyDescent="0.25">
      <c r="A406" s="93">
        <v>13</v>
      </c>
      <c r="B406" s="84">
        <v>44664</v>
      </c>
      <c r="C406" s="290" t="s">
        <v>926</v>
      </c>
      <c r="D406" s="84" t="s">
        <v>882</v>
      </c>
      <c r="E406" s="166" t="s">
        <v>883</v>
      </c>
      <c r="F406" s="65">
        <v>22111008232542</v>
      </c>
      <c r="G406" s="279" t="s">
        <v>1101</v>
      </c>
      <c r="H406" s="65">
        <v>308515318</v>
      </c>
      <c r="I406" s="167" t="s">
        <v>201</v>
      </c>
      <c r="J406" s="167">
        <v>20</v>
      </c>
      <c r="K406" s="167">
        <v>34000</v>
      </c>
      <c r="L406" s="87">
        <v>680000</v>
      </c>
    </row>
    <row r="407" spans="1:17" ht="39.75" customHeight="1" x14ac:dyDescent="0.25">
      <c r="A407" s="93">
        <v>14</v>
      </c>
      <c r="B407" s="84">
        <v>44664</v>
      </c>
      <c r="C407" s="290" t="s">
        <v>1090</v>
      </c>
      <c r="D407" s="84" t="s">
        <v>882</v>
      </c>
      <c r="E407" s="166" t="s">
        <v>883</v>
      </c>
      <c r="F407" s="65">
        <v>2211008232479</v>
      </c>
      <c r="G407" s="279" t="s">
        <v>1101</v>
      </c>
      <c r="H407" s="65">
        <v>308515318</v>
      </c>
      <c r="I407" s="167" t="s">
        <v>179</v>
      </c>
      <c r="J407" s="167">
        <v>25</v>
      </c>
      <c r="K407" s="167">
        <v>28750</v>
      </c>
      <c r="L407" s="87">
        <v>718750</v>
      </c>
    </row>
    <row r="408" spans="1:17" ht="39.75" customHeight="1" x14ac:dyDescent="0.3">
      <c r="A408" s="80"/>
      <c r="B408" s="160"/>
      <c r="C408" s="161"/>
      <c r="D408" s="130"/>
      <c r="E408" s="130"/>
      <c r="F408" s="162"/>
      <c r="G408" s="161"/>
      <c r="H408" s="162"/>
      <c r="I408" s="130"/>
      <c r="J408" s="130"/>
      <c r="K408" s="148"/>
      <c r="L408" s="149"/>
    </row>
    <row r="409" spans="1:17" ht="93" customHeight="1" x14ac:dyDescent="0.25">
      <c r="A409" s="321" t="s">
        <v>1962</v>
      </c>
      <c r="B409" s="321"/>
      <c r="C409" s="321"/>
      <c r="D409" s="321"/>
      <c r="E409" s="321"/>
      <c r="F409" s="321"/>
      <c r="G409" s="321"/>
      <c r="H409" s="321"/>
      <c r="I409" s="321"/>
      <c r="J409" s="321"/>
      <c r="K409" s="321"/>
      <c r="L409" s="321"/>
      <c r="M409" s="10"/>
      <c r="N409" s="10"/>
      <c r="O409" s="10"/>
      <c r="P409" s="10"/>
    </row>
    <row r="411" spans="1:17" ht="39.75" customHeight="1" x14ac:dyDescent="0.25">
      <c r="A411" s="351" t="s">
        <v>13</v>
      </c>
      <c r="B411" s="351" t="s">
        <v>14</v>
      </c>
      <c r="C411" s="360" t="s">
        <v>7</v>
      </c>
      <c r="D411" s="351" t="s">
        <v>57</v>
      </c>
      <c r="E411" s="351" t="s">
        <v>11</v>
      </c>
      <c r="F411" s="351" t="s">
        <v>12</v>
      </c>
      <c r="G411" s="303" t="s">
        <v>101</v>
      </c>
      <c r="H411" s="303"/>
      <c r="I411" s="351" t="s">
        <v>8</v>
      </c>
      <c r="J411" s="351" t="s">
        <v>9</v>
      </c>
      <c r="K411" s="351" t="s">
        <v>10</v>
      </c>
      <c r="L411" s="351" t="s">
        <v>114</v>
      </c>
      <c r="Q411" s="12"/>
    </row>
    <row r="412" spans="1:17" ht="39.75" customHeight="1" x14ac:dyDescent="0.25">
      <c r="A412" s="352"/>
      <c r="B412" s="352"/>
      <c r="C412" s="361"/>
      <c r="D412" s="352"/>
      <c r="E412" s="352"/>
      <c r="F412" s="352"/>
      <c r="G412" s="277" t="s">
        <v>107</v>
      </c>
      <c r="H412" s="168" t="s">
        <v>110</v>
      </c>
      <c r="I412" s="352"/>
      <c r="J412" s="352"/>
      <c r="K412" s="352"/>
      <c r="L412" s="352"/>
    </row>
    <row r="413" spans="1:17" ht="39.75" customHeight="1" x14ac:dyDescent="0.25">
      <c r="A413" s="13">
        <v>1</v>
      </c>
      <c r="B413" s="13" t="s">
        <v>19</v>
      </c>
      <c r="C413" s="3" t="s">
        <v>265</v>
      </c>
      <c r="D413" s="13" t="s">
        <v>163</v>
      </c>
      <c r="E413" s="13" t="s">
        <v>368</v>
      </c>
      <c r="F413" s="13">
        <v>275944</v>
      </c>
      <c r="G413" s="3" t="s">
        <v>1102</v>
      </c>
      <c r="H413" s="13">
        <v>30654609</v>
      </c>
      <c r="I413" s="13" t="s">
        <v>220</v>
      </c>
      <c r="J413" s="13">
        <v>15</v>
      </c>
      <c r="K413" s="13">
        <f>L413/J413</f>
        <v>52.9</v>
      </c>
      <c r="L413" s="13">
        <v>793.5</v>
      </c>
    </row>
    <row r="414" spans="1:17" ht="39.75" customHeight="1" x14ac:dyDescent="0.25">
      <c r="A414" s="434" t="s">
        <v>1357</v>
      </c>
      <c r="B414" s="435"/>
      <c r="C414" s="435"/>
      <c r="D414" s="435"/>
      <c r="E414" s="435"/>
      <c r="F414" s="435"/>
      <c r="G414" s="435"/>
      <c r="H414" s="435"/>
      <c r="I414" s="436"/>
      <c r="J414" s="13">
        <f>+J413</f>
        <v>15</v>
      </c>
      <c r="K414" s="13">
        <f>+K413</f>
        <v>52.9</v>
      </c>
      <c r="L414" s="13">
        <f>+L413</f>
        <v>793.5</v>
      </c>
    </row>
    <row r="415" spans="1:17" ht="39.75" customHeight="1" x14ac:dyDescent="0.3">
      <c r="A415" s="80"/>
      <c r="B415" s="160"/>
      <c r="C415" s="161"/>
      <c r="D415" s="130"/>
      <c r="E415" s="130"/>
      <c r="F415" s="162"/>
      <c r="G415" s="161"/>
      <c r="H415" s="162"/>
      <c r="I415" s="130"/>
      <c r="J415" s="130"/>
      <c r="K415" s="148"/>
      <c r="L415" s="149"/>
    </row>
    <row r="416" spans="1:17" s="15" customFormat="1" ht="39.75" customHeight="1" x14ac:dyDescent="0.25">
      <c r="A416" s="437" t="s">
        <v>1612</v>
      </c>
      <c r="B416" s="437"/>
      <c r="C416" s="437"/>
      <c r="D416" s="437"/>
      <c r="E416" s="437"/>
      <c r="F416" s="437"/>
      <c r="G416" s="437"/>
      <c r="H416" s="437"/>
      <c r="I416" s="437"/>
      <c r="J416" s="437"/>
      <c r="K416" s="437"/>
      <c r="L416" s="437"/>
      <c r="M416" s="164"/>
      <c r="N416" s="164"/>
      <c r="O416" s="164"/>
      <c r="P416" s="164"/>
    </row>
    <row r="417" spans="1:24" s="15" customFormat="1" ht="39.75" customHeight="1" x14ac:dyDescent="0.25">
      <c r="A417" s="300" t="s">
        <v>13</v>
      </c>
      <c r="B417" s="300"/>
      <c r="C417" s="438" t="s">
        <v>7</v>
      </c>
      <c r="D417" s="300" t="s">
        <v>57</v>
      </c>
      <c r="E417" s="300" t="s">
        <v>11</v>
      </c>
      <c r="F417" s="300" t="s">
        <v>1613</v>
      </c>
      <c r="G417" s="342" t="s">
        <v>101</v>
      </c>
      <c r="H417" s="342"/>
      <c r="I417" s="300" t="s">
        <v>8</v>
      </c>
      <c r="J417" s="300" t="s">
        <v>9</v>
      </c>
      <c r="K417" s="300" t="s">
        <v>10</v>
      </c>
      <c r="L417" s="439" t="s">
        <v>114</v>
      </c>
    </row>
    <row r="418" spans="1:24" s="15" customFormat="1" ht="39.75" customHeight="1" x14ac:dyDescent="0.25">
      <c r="A418" s="300"/>
      <c r="B418" s="300"/>
      <c r="C418" s="438"/>
      <c r="D418" s="300"/>
      <c r="E418" s="300"/>
      <c r="F418" s="300"/>
      <c r="G418" s="280" t="s">
        <v>107</v>
      </c>
      <c r="H418" s="218" t="s">
        <v>110</v>
      </c>
      <c r="I418" s="300"/>
      <c r="J418" s="300"/>
      <c r="K418" s="300"/>
      <c r="L418" s="439"/>
    </row>
    <row r="419" spans="1:24" s="15" customFormat="1" ht="39.75" customHeight="1" x14ac:dyDescent="0.25">
      <c r="A419" s="16">
        <v>1</v>
      </c>
      <c r="B419" s="102"/>
      <c r="C419" s="17" t="s">
        <v>169</v>
      </c>
      <c r="D419" s="16" t="s">
        <v>163</v>
      </c>
      <c r="E419" s="16" t="s">
        <v>166</v>
      </c>
      <c r="F419" s="37">
        <v>22111008188997</v>
      </c>
      <c r="G419" s="281" t="s">
        <v>170</v>
      </c>
      <c r="H419" s="219">
        <v>206782767</v>
      </c>
      <c r="I419" s="16" t="s">
        <v>171</v>
      </c>
      <c r="J419" s="16">
        <v>200</v>
      </c>
      <c r="K419" s="39">
        <v>1955</v>
      </c>
      <c r="L419" s="40">
        <f>+J419*K419/1000</f>
        <v>391</v>
      </c>
    </row>
    <row r="420" spans="1:24" s="15" customFormat="1" ht="39.75" customHeight="1" x14ac:dyDescent="0.25">
      <c r="A420" s="16">
        <f>+A419+1</f>
        <v>2</v>
      </c>
      <c r="B420" s="102"/>
      <c r="C420" s="17" t="s">
        <v>172</v>
      </c>
      <c r="D420" s="16" t="s">
        <v>163</v>
      </c>
      <c r="E420" s="16" t="s">
        <v>166</v>
      </c>
      <c r="F420" s="37">
        <v>22111008189081</v>
      </c>
      <c r="G420" s="281" t="s">
        <v>173</v>
      </c>
      <c r="H420" s="219">
        <v>305736432</v>
      </c>
      <c r="I420" s="16" t="s">
        <v>174</v>
      </c>
      <c r="J420" s="16">
        <v>100</v>
      </c>
      <c r="K420" s="39">
        <v>50700.01</v>
      </c>
      <c r="L420" s="40">
        <f t="shared" ref="L420:L425" si="10">+J420*K420/1000</f>
        <v>5070.0010000000002</v>
      </c>
    </row>
    <row r="421" spans="1:24" s="15" customFormat="1" ht="39.75" customHeight="1" x14ac:dyDescent="0.25">
      <c r="A421" s="16">
        <f>+A420+1</f>
        <v>3</v>
      </c>
      <c r="B421" s="102"/>
      <c r="C421" s="17" t="s">
        <v>175</v>
      </c>
      <c r="D421" s="16" t="s">
        <v>163</v>
      </c>
      <c r="E421" s="16" t="s">
        <v>166</v>
      </c>
      <c r="F421" s="37">
        <v>22111008189132</v>
      </c>
      <c r="G421" s="281" t="s">
        <v>176</v>
      </c>
      <c r="H421" s="219">
        <v>309030462</v>
      </c>
      <c r="I421" s="16" t="s">
        <v>168</v>
      </c>
      <c r="J421" s="16">
        <v>15</v>
      </c>
      <c r="K421" s="39">
        <v>64800</v>
      </c>
      <c r="L421" s="40">
        <f t="shared" si="10"/>
        <v>972</v>
      </c>
    </row>
    <row r="422" spans="1:24" s="15" customFormat="1" ht="39.75" customHeight="1" x14ac:dyDescent="0.25">
      <c r="A422" s="16">
        <v>4</v>
      </c>
      <c r="B422" s="102"/>
      <c r="C422" s="17" t="s">
        <v>177</v>
      </c>
      <c r="D422" s="16" t="s">
        <v>163</v>
      </c>
      <c r="E422" s="16" t="s">
        <v>166</v>
      </c>
      <c r="F422" s="37">
        <v>22111008189223</v>
      </c>
      <c r="G422" s="281" t="s">
        <v>178</v>
      </c>
      <c r="H422" s="219">
        <v>308891864</v>
      </c>
      <c r="I422" s="16" t="s">
        <v>179</v>
      </c>
      <c r="J422" s="16">
        <v>5</v>
      </c>
      <c r="K422" s="39">
        <v>148777</v>
      </c>
      <c r="L422" s="40">
        <f t="shared" si="10"/>
        <v>743.88499999999999</v>
      </c>
    </row>
    <row r="423" spans="1:24" s="15" customFormat="1" ht="39.75" customHeight="1" x14ac:dyDescent="0.25">
      <c r="A423" s="16">
        <v>5</v>
      </c>
      <c r="B423" s="102"/>
      <c r="C423" s="17" t="s">
        <v>180</v>
      </c>
      <c r="D423" s="16" t="s">
        <v>163</v>
      </c>
      <c r="E423" s="16" t="s">
        <v>166</v>
      </c>
      <c r="F423" s="37">
        <v>22111008188939</v>
      </c>
      <c r="G423" s="281" t="s">
        <v>181</v>
      </c>
      <c r="H423" s="219">
        <v>42206941950084</v>
      </c>
      <c r="I423" s="16" t="s">
        <v>171</v>
      </c>
      <c r="J423" s="16">
        <v>100</v>
      </c>
      <c r="K423" s="39">
        <v>6850</v>
      </c>
      <c r="L423" s="40">
        <f t="shared" si="10"/>
        <v>685</v>
      </c>
    </row>
    <row r="424" spans="1:24" s="15" customFormat="1" ht="39.75" customHeight="1" x14ac:dyDescent="0.25">
      <c r="A424" s="16">
        <f>+A423+1</f>
        <v>6</v>
      </c>
      <c r="B424" s="102"/>
      <c r="C424" s="17" t="s">
        <v>182</v>
      </c>
      <c r="D424" s="16" t="s">
        <v>163</v>
      </c>
      <c r="E424" s="16" t="s">
        <v>166</v>
      </c>
      <c r="F424" s="37">
        <v>22111008189109</v>
      </c>
      <c r="G424" s="281" t="s">
        <v>183</v>
      </c>
      <c r="H424" s="219">
        <v>308833334</v>
      </c>
      <c r="I424" s="16" t="s">
        <v>174</v>
      </c>
      <c r="J424" s="16">
        <v>100</v>
      </c>
      <c r="K424" s="39">
        <v>14222</v>
      </c>
      <c r="L424" s="40">
        <f t="shared" si="10"/>
        <v>1422.2</v>
      </c>
      <c r="N424" s="441"/>
      <c r="O424" s="441"/>
      <c r="P424" s="441"/>
      <c r="Q424" s="441"/>
      <c r="R424" s="441"/>
      <c r="S424" s="441"/>
      <c r="T424" s="441"/>
      <c r="U424" s="441"/>
      <c r="V424" s="441"/>
      <c r="W424" s="441"/>
      <c r="X424" s="441"/>
    </row>
    <row r="425" spans="1:24" s="15" customFormat="1" ht="39.75" customHeight="1" x14ac:dyDescent="0.25">
      <c r="A425" s="16">
        <v>7</v>
      </c>
      <c r="B425" s="102"/>
      <c r="C425" s="17" t="s">
        <v>184</v>
      </c>
      <c r="D425" s="16" t="s">
        <v>163</v>
      </c>
      <c r="E425" s="16" t="s">
        <v>166</v>
      </c>
      <c r="F425" s="37">
        <v>22111008192184</v>
      </c>
      <c r="G425" s="281" t="s">
        <v>181</v>
      </c>
      <c r="H425" s="219" t="s">
        <v>185</v>
      </c>
      <c r="I425" s="16" t="s">
        <v>179</v>
      </c>
      <c r="J425" s="16">
        <v>70</v>
      </c>
      <c r="K425" s="39">
        <v>19450</v>
      </c>
      <c r="L425" s="40">
        <f t="shared" si="10"/>
        <v>1361.5</v>
      </c>
    </row>
    <row r="426" spans="1:24" s="15" customFormat="1" ht="39.75" customHeight="1" x14ac:dyDescent="0.25">
      <c r="A426" s="442" t="s">
        <v>1614</v>
      </c>
      <c r="B426" s="102"/>
      <c r="C426" s="17" t="s">
        <v>186</v>
      </c>
      <c r="D426" s="322" t="s">
        <v>163</v>
      </c>
      <c r="E426" s="322" t="s">
        <v>187</v>
      </c>
      <c r="F426" s="443">
        <v>22110042053013</v>
      </c>
      <c r="G426" s="444" t="s">
        <v>188</v>
      </c>
      <c r="H426" s="445">
        <v>300970850</v>
      </c>
      <c r="I426" s="16" t="s">
        <v>189</v>
      </c>
      <c r="J426" s="16">
        <f>890+890+890</f>
        <v>2670</v>
      </c>
      <c r="K426" s="39">
        <v>6500</v>
      </c>
      <c r="L426" s="446">
        <v>23938.5</v>
      </c>
    </row>
    <row r="427" spans="1:24" s="15" customFormat="1" ht="39.75" customHeight="1" x14ac:dyDescent="0.25">
      <c r="A427" s="442"/>
      <c r="B427" s="102"/>
      <c r="C427" s="17" t="s">
        <v>190</v>
      </c>
      <c r="D427" s="322"/>
      <c r="E427" s="322"/>
      <c r="F427" s="443"/>
      <c r="G427" s="444"/>
      <c r="H427" s="445"/>
      <c r="I427" s="16" t="s">
        <v>189</v>
      </c>
      <c r="J427" s="16">
        <f>231+231+232</f>
        <v>694</v>
      </c>
      <c r="K427" s="39">
        <v>9500</v>
      </c>
      <c r="L427" s="446"/>
    </row>
    <row r="428" spans="1:24" s="15" customFormat="1" ht="39.75" customHeight="1" x14ac:dyDescent="0.25">
      <c r="A428" s="16">
        <v>10</v>
      </c>
      <c r="B428" s="102"/>
      <c r="C428" s="17" t="s">
        <v>191</v>
      </c>
      <c r="D428" s="16" t="s">
        <v>165</v>
      </c>
      <c r="E428" s="16" t="s">
        <v>166</v>
      </c>
      <c r="F428" s="37">
        <v>22111008093194</v>
      </c>
      <c r="G428" s="281" t="s">
        <v>192</v>
      </c>
      <c r="H428" s="219">
        <v>302638453</v>
      </c>
      <c r="I428" s="16" t="s">
        <v>193</v>
      </c>
      <c r="J428" s="16">
        <v>100</v>
      </c>
      <c r="K428" s="41">
        <v>16000</v>
      </c>
      <c r="L428" s="40">
        <f>+J428*K428/1000</f>
        <v>1600</v>
      </c>
    </row>
    <row r="429" spans="1:24" s="15" customFormat="1" ht="39.75" customHeight="1" x14ac:dyDescent="0.25">
      <c r="A429" s="16">
        <v>11</v>
      </c>
      <c r="B429" s="102"/>
      <c r="C429" s="17" t="s">
        <v>194</v>
      </c>
      <c r="D429" s="16" t="s">
        <v>165</v>
      </c>
      <c r="E429" s="16" t="s">
        <v>166</v>
      </c>
      <c r="F429" s="37">
        <v>22111008093990</v>
      </c>
      <c r="G429" s="281" t="s">
        <v>195</v>
      </c>
      <c r="H429" s="220">
        <v>32103920211329</v>
      </c>
      <c r="I429" s="16" t="s">
        <v>168</v>
      </c>
      <c r="J429" s="16">
        <v>10</v>
      </c>
      <c r="K429" s="41">
        <v>299990</v>
      </c>
      <c r="L429" s="40">
        <f>+J429*K429/1000</f>
        <v>2999.9</v>
      </c>
    </row>
    <row r="430" spans="1:24" s="15" customFormat="1" ht="39.75" customHeight="1" x14ac:dyDescent="0.25">
      <c r="A430" s="16">
        <v>12</v>
      </c>
      <c r="B430" s="102" t="s">
        <v>19</v>
      </c>
      <c r="C430" s="3" t="s">
        <v>1103</v>
      </c>
      <c r="D430" s="16" t="s">
        <v>163</v>
      </c>
      <c r="E430" s="16" t="s">
        <v>166</v>
      </c>
      <c r="F430" s="103" t="s">
        <v>1104</v>
      </c>
      <c r="G430" s="3" t="s">
        <v>1105</v>
      </c>
      <c r="H430" s="103">
        <v>200638670</v>
      </c>
      <c r="I430" s="13" t="s">
        <v>1106</v>
      </c>
      <c r="J430" s="13">
        <v>1</v>
      </c>
      <c r="K430" s="13">
        <v>15055000</v>
      </c>
      <c r="L430" s="13">
        <f>K430*J430/1000</f>
        <v>15055</v>
      </c>
    </row>
    <row r="431" spans="1:24" s="15" customFormat="1" ht="39.75" customHeight="1" x14ac:dyDescent="0.25">
      <c r="A431" s="16">
        <v>13</v>
      </c>
      <c r="B431" s="102" t="s">
        <v>19</v>
      </c>
      <c r="C431" s="3" t="s">
        <v>1107</v>
      </c>
      <c r="D431" s="16" t="s">
        <v>163</v>
      </c>
      <c r="E431" s="16" t="s">
        <v>166</v>
      </c>
      <c r="F431" s="103" t="s">
        <v>1108</v>
      </c>
      <c r="G431" s="3" t="s">
        <v>1109</v>
      </c>
      <c r="H431" s="104">
        <v>307166856</v>
      </c>
      <c r="I431" s="13" t="s">
        <v>179</v>
      </c>
      <c r="J431" s="13">
        <v>4</v>
      </c>
      <c r="K431" s="13">
        <v>648000</v>
      </c>
      <c r="L431" s="13">
        <f t="shared" ref="L431:L450" si="11">K431*J431/1000</f>
        <v>2592</v>
      </c>
    </row>
    <row r="432" spans="1:24" s="15" customFormat="1" ht="39.75" customHeight="1" x14ac:dyDescent="0.25">
      <c r="A432" s="16">
        <v>14</v>
      </c>
      <c r="B432" s="102" t="s">
        <v>19</v>
      </c>
      <c r="C432" s="3" t="s">
        <v>1110</v>
      </c>
      <c r="D432" s="16" t="s">
        <v>163</v>
      </c>
      <c r="E432" s="16" t="s">
        <v>166</v>
      </c>
      <c r="F432" s="103" t="s">
        <v>1111</v>
      </c>
      <c r="G432" s="3" t="s">
        <v>1112</v>
      </c>
      <c r="H432" s="103" t="s">
        <v>1113</v>
      </c>
      <c r="I432" s="13" t="s">
        <v>179</v>
      </c>
      <c r="J432" s="13">
        <v>1</v>
      </c>
      <c r="K432" s="13">
        <v>4500000</v>
      </c>
      <c r="L432" s="13">
        <f t="shared" si="11"/>
        <v>4500</v>
      </c>
    </row>
    <row r="433" spans="1:12" s="15" customFormat="1" ht="39.75" customHeight="1" x14ac:dyDescent="0.25">
      <c r="A433" s="16">
        <v>15</v>
      </c>
      <c r="B433" s="102" t="s">
        <v>19</v>
      </c>
      <c r="C433" s="3" t="s">
        <v>1114</v>
      </c>
      <c r="D433" s="16" t="s">
        <v>163</v>
      </c>
      <c r="E433" s="16" t="s">
        <v>166</v>
      </c>
      <c r="F433" s="103" t="s">
        <v>1115</v>
      </c>
      <c r="G433" s="3" t="s">
        <v>1116</v>
      </c>
      <c r="H433" s="103" t="s">
        <v>1117</v>
      </c>
      <c r="I433" s="13" t="s">
        <v>179</v>
      </c>
      <c r="J433" s="13">
        <v>1</v>
      </c>
      <c r="K433" s="13">
        <v>1400000</v>
      </c>
      <c r="L433" s="13">
        <f t="shared" si="11"/>
        <v>1400</v>
      </c>
    </row>
    <row r="434" spans="1:12" s="15" customFormat="1" ht="39.75" customHeight="1" x14ac:dyDescent="0.25">
      <c r="A434" s="16">
        <v>16</v>
      </c>
      <c r="B434" s="102" t="s">
        <v>19</v>
      </c>
      <c r="C434" s="3" t="s">
        <v>1118</v>
      </c>
      <c r="D434" s="16" t="s">
        <v>163</v>
      </c>
      <c r="E434" s="16" t="s">
        <v>166</v>
      </c>
      <c r="F434" s="103" t="s">
        <v>1119</v>
      </c>
      <c r="G434" s="3" t="s">
        <v>1120</v>
      </c>
      <c r="H434" s="103" t="s">
        <v>1121</v>
      </c>
      <c r="I434" s="13" t="s">
        <v>179</v>
      </c>
      <c r="J434" s="13">
        <v>1</v>
      </c>
      <c r="K434" s="13">
        <v>2222222</v>
      </c>
      <c r="L434" s="13">
        <f t="shared" si="11"/>
        <v>2222.2220000000002</v>
      </c>
    </row>
    <row r="435" spans="1:12" s="15" customFormat="1" ht="39.75" customHeight="1" x14ac:dyDescent="0.25">
      <c r="A435" s="16">
        <v>17</v>
      </c>
      <c r="B435" s="102" t="s">
        <v>19</v>
      </c>
      <c r="C435" s="3" t="s">
        <v>1122</v>
      </c>
      <c r="D435" s="16" t="s">
        <v>163</v>
      </c>
      <c r="E435" s="13" t="s">
        <v>166</v>
      </c>
      <c r="F435" s="103" t="s">
        <v>1123</v>
      </c>
      <c r="G435" s="3" t="s">
        <v>1124</v>
      </c>
      <c r="H435" s="103" t="s">
        <v>1125</v>
      </c>
      <c r="I435" s="13" t="s">
        <v>179</v>
      </c>
      <c r="J435" s="13">
        <v>100</v>
      </c>
      <c r="K435" s="13">
        <v>3000</v>
      </c>
      <c r="L435" s="13">
        <f t="shared" si="11"/>
        <v>300</v>
      </c>
    </row>
    <row r="436" spans="1:12" s="15" customFormat="1" ht="39.75" customHeight="1" x14ac:dyDescent="0.25">
      <c r="A436" s="16">
        <v>18</v>
      </c>
      <c r="B436" s="102" t="s">
        <v>19</v>
      </c>
      <c r="C436" s="3" t="s">
        <v>1126</v>
      </c>
      <c r="D436" s="16" t="s">
        <v>163</v>
      </c>
      <c r="E436" s="13" t="s">
        <v>166</v>
      </c>
      <c r="F436" s="103" t="s">
        <v>1127</v>
      </c>
      <c r="G436" s="3" t="s">
        <v>1128</v>
      </c>
      <c r="H436" s="103" t="s">
        <v>1129</v>
      </c>
      <c r="I436" s="13" t="s">
        <v>224</v>
      </c>
      <c r="J436" s="13">
        <v>20</v>
      </c>
      <c r="K436" s="13">
        <v>9998</v>
      </c>
      <c r="L436" s="13">
        <f t="shared" si="11"/>
        <v>199.96</v>
      </c>
    </row>
    <row r="437" spans="1:12" s="15" customFormat="1" ht="39.75" customHeight="1" x14ac:dyDescent="0.25">
      <c r="A437" s="16">
        <v>19</v>
      </c>
      <c r="B437" s="102" t="s">
        <v>19</v>
      </c>
      <c r="C437" s="3" t="s">
        <v>1130</v>
      </c>
      <c r="D437" s="16" t="s">
        <v>163</v>
      </c>
      <c r="E437" s="13" t="s">
        <v>166</v>
      </c>
      <c r="F437" s="103" t="s">
        <v>1131</v>
      </c>
      <c r="G437" s="3" t="s">
        <v>1132</v>
      </c>
      <c r="H437" s="103" t="s">
        <v>1133</v>
      </c>
      <c r="I437" s="13" t="s">
        <v>201</v>
      </c>
      <c r="J437" s="13">
        <v>150</v>
      </c>
      <c r="K437" s="13">
        <v>5444</v>
      </c>
      <c r="L437" s="13">
        <f t="shared" si="11"/>
        <v>816.6</v>
      </c>
    </row>
    <row r="438" spans="1:12" s="15" customFormat="1" ht="39.75" customHeight="1" x14ac:dyDescent="0.25">
      <c r="A438" s="16">
        <v>20</v>
      </c>
      <c r="B438" s="102" t="s">
        <v>19</v>
      </c>
      <c r="C438" s="3" t="s">
        <v>593</v>
      </c>
      <c r="D438" s="16" t="s">
        <v>163</v>
      </c>
      <c r="E438" s="13" t="s">
        <v>166</v>
      </c>
      <c r="F438" s="103" t="s">
        <v>1134</v>
      </c>
      <c r="G438" s="3" t="s">
        <v>1135</v>
      </c>
      <c r="H438" s="103" t="s">
        <v>1136</v>
      </c>
      <c r="I438" s="13" t="s">
        <v>1137</v>
      </c>
      <c r="J438" s="13">
        <v>300</v>
      </c>
      <c r="K438" s="13">
        <v>3910</v>
      </c>
      <c r="L438" s="13">
        <f t="shared" si="11"/>
        <v>1173</v>
      </c>
    </row>
    <row r="439" spans="1:12" s="15" customFormat="1" ht="39.75" customHeight="1" x14ac:dyDescent="0.25">
      <c r="A439" s="16">
        <v>23</v>
      </c>
      <c r="B439" s="102" t="s">
        <v>19</v>
      </c>
      <c r="C439" s="3" t="s">
        <v>1138</v>
      </c>
      <c r="D439" s="16" t="s">
        <v>163</v>
      </c>
      <c r="E439" s="13" t="s">
        <v>166</v>
      </c>
      <c r="F439" s="103" t="s">
        <v>1139</v>
      </c>
      <c r="G439" s="3" t="s">
        <v>1140</v>
      </c>
      <c r="H439" s="103" t="s">
        <v>1141</v>
      </c>
      <c r="I439" s="13" t="s">
        <v>1142</v>
      </c>
      <c r="J439" s="13">
        <v>1</v>
      </c>
      <c r="K439" s="13">
        <v>13495000</v>
      </c>
      <c r="L439" s="13">
        <f t="shared" si="11"/>
        <v>13495</v>
      </c>
    </row>
    <row r="440" spans="1:12" s="15" customFormat="1" ht="39.75" customHeight="1" x14ac:dyDescent="0.25">
      <c r="A440" s="16">
        <v>24</v>
      </c>
      <c r="B440" s="102" t="s">
        <v>19</v>
      </c>
      <c r="C440" s="3" t="s">
        <v>1138</v>
      </c>
      <c r="D440" s="16" t="s">
        <v>163</v>
      </c>
      <c r="E440" s="13" t="s">
        <v>166</v>
      </c>
      <c r="F440" s="103" t="s">
        <v>1143</v>
      </c>
      <c r="G440" s="3" t="s">
        <v>1144</v>
      </c>
      <c r="H440" s="103" t="s">
        <v>1141</v>
      </c>
      <c r="I440" s="13" t="s">
        <v>1142</v>
      </c>
      <c r="J440" s="13">
        <v>1</v>
      </c>
      <c r="K440" s="13">
        <v>13495000</v>
      </c>
      <c r="L440" s="13">
        <f t="shared" si="11"/>
        <v>13495</v>
      </c>
    </row>
    <row r="441" spans="1:12" s="15" customFormat="1" ht="39.75" customHeight="1" x14ac:dyDescent="0.25">
      <c r="A441" s="16">
        <v>25</v>
      </c>
      <c r="B441" s="102" t="s">
        <v>19</v>
      </c>
      <c r="C441" s="3" t="s">
        <v>1138</v>
      </c>
      <c r="D441" s="16" t="s">
        <v>163</v>
      </c>
      <c r="E441" s="13" t="s">
        <v>166</v>
      </c>
      <c r="F441" s="103" t="s">
        <v>1145</v>
      </c>
      <c r="G441" s="3" t="s">
        <v>1144</v>
      </c>
      <c r="H441" s="103" t="s">
        <v>1141</v>
      </c>
      <c r="I441" s="13" t="s">
        <v>1142</v>
      </c>
      <c r="J441" s="13">
        <v>1</v>
      </c>
      <c r="K441" s="13">
        <v>13495000</v>
      </c>
      <c r="L441" s="13">
        <f t="shared" si="11"/>
        <v>13495</v>
      </c>
    </row>
    <row r="442" spans="1:12" s="15" customFormat="1" ht="39.75" customHeight="1" x14ac:dyDescent="0.25">
      <c r="A442" s="16">
        <v>26</v>
      </c>
      <c r="B442" s="102" t="s">
        <v>19</v>
      </c>
      <c r="C442" s="3" t="s">
        <v>1138</v>
      </c>
      <c r="D442" s="16" t="s">
        <v>163</v>
      </c>
      <c r="E442" s="13" t="s">
        <v>166</v>
      </c>
      <c r="F442" s="103" t="s">
        <v>1146</v>
      </c>
      <c r="G442" s="3" t="s">
        <v>1144</v>
      </c>
      <c r="H442" s="103" t="s">
        <v>1147</v>
      </c>
      <c r="I442" s="13" t="s">
        <v>1142</v>
      </c>
      <c r="J442" s="13">
        <v>1</v>
      </c>
      <c r="K442" s="13">
        <v>13495000</v>
      </c>
      <c r="L442" s="13">
        <f t="shared" si="11"/>
        <v>13495</v>
      </c>
    </row>
    <row r="443" spans="1:12" s="15" customFormat="1" ht="39.75" customHeight="1" x14ac:dyDescent="0.25">
      <c r="A443" s="16">
        <v>27</v>
      </c>
      <c r="B443" s="102" t="s">
        <v>19</v>
      </c>
      <c r="C443" s="3" t="s">
        <v>1138</v>
      </c>
      <c r="D443" s="16" t="s">
        <v>163</v>
      </c>
      <c r="E443" s="13" t="s">
        <v>166</v>
      </c>
      <c r="F443" s="103" t="s">
        <v>1148</v>
      </c>
      <c r="G443" s="3" t="s">
        <v>1144</v>
      </c>
      <c r="H443" s="103" t="s">
        <v>1149</v>
      </c>
      <c r="I443" s="13" t="s">
        <v>1142</v>
      </c>
      <c r="J443" s="13">
        <v>1</v>
      </c>
      <c r="K443" s="13">
        <v>13495000</v>
      </c>
      <c r="L443" s="13">
        <f t="shared" si="11"/>
        <v>13495</v>
      </c>
    </row>
    <row r="444" spans="1:12" s="15" customFormat="1" ht="39.75" customHeight="1" x14ac:dyDescent="0.25">
      <c r="A444" s="16">
        <v>28</v>
      </c>
      <c r="B444" s="102" t="s">
        <v>19</v>
      </c>
      <c r="C444" s="3" t="s">
        <v>1138</v>
      </c>
      <c r="D444" s="16" t="s">
        <v>163</v>
      </c>
      <c r="E444" s="13" t="s">
        <v>166</v>
      </c>
      <c r="F444" s="103" t="s">
        <v>1150</v>
      </c>
      <c r="G444" s="3" t="s">
        <v>1144</v>
      </c>
      <c r="H444" s="103" t="s">
        <v>1151</v>
      </c>
      <c r="I444" s="13" t="s">
        <v>1142</v>
      </c>
      <c r="J444" s="13">
        <v>1</v>
      </c>
      <c r="K444" s="13">
        <v>13495000</v>
      </c>
      <c r="L444" s="13">
        <f t="shared" si="11"/>
        <v>13495</v>
      </c>
    </row>
    <row r="445" spans="1:12" s="15" customFormat="1" ht="39.75" customHeight="1" x14ac:dyDescent="0.25">
      <c r="A445" s="16">
        <v>29</v>
      </c>
      <c r="B445" s="102" t="s">
        <v>19</v>
      </c>
      <c r="C445" s="3" t="s">
        <v>1152</v>
      </c>
      <c r="D445" s="16" t="s">
        <v>163</v>
      </c>
      <c r="E445" s="13" t="s">
        <v>166</v>
      </c>
      <c r="F445" s="103" t="s">
        <v>1153</v>
      </c>
      <c r="G445" s="3" t="s">
        <v>1154</v>
      </c>
      <c r="H445" s="103" t="s">
        <v>1155</v>
      </c>
      <c r="I445" s="13" t="s">
        <v>1142</v>
      </c>
      <c r="J445" s="13">
        <v>1</v>
      </c>
      <c r="K445" s="13">
        <v>11700000</v>
      </c>
      <c r="L445" s="13">
        <f t="shared" si="11"/>
        <v>11700</v>
      </c>
    </row>
    <row r="446" spans="1:12" s="15" customFormat="1" ht="39.75" customHeight="1" x14ac:dyDescent="0.25">
      <c r="A446" s="16">
        <v>30</v>
      </c>
      <c r="B446" s="102" t="s">
        <v>19</v>
      </c>
      <c r="C446" s="3" t="s">
        <v>1156</v>
      </c>
      <c r="D446" s="16" t="s">
        <v>163</v>
      </c>
      <c r="E446" s="13" t="s">
        <v>166</v>
      </c>
      <c r="F446" s="103" t="s">
        <v>1157</v>
      </c>
      <c r="G446" s="3" t="s">
        <v>1158</v>
      </c>
      <c r="H446" s="103" t="s">
        <v>1159</v>
      </c>
      <c r="I446" s="13" t="s">
        <v>179</v>
      </c>
      <c r="J446" s="13">
        <v>1</v>
      </c>
      <c r="K446" s="13">
        <v>1335000</v>
      </c>
      <c r="L446" s="13">
        <f t="shared" si="11"/>
        <v>1335</v>
      </c>
    </row>
    <row r="447" spans="1:12" s="15" customFormat="1" ht="39.75" customHeight="1" x14ac:dyDescent="0.25">
      <c r="A447" s="16">
        <v>31</v>
      </c>
      <c r="B447" s="102" t="s">
        <v>19</v>
      </c>
      <c r="C447" s="3" t="s">
        <v>1160</v>
      </c>
      <c r="D447" s="16" t="s">
        <v>163</v>
      </c>
      <c r="E447" s="13" t="s">
        <v>166</v>
      </c>
      <c r="F447" s="103" t="s">
        <v>1161</v>
      </c>
      <c r="G447" s="3" t="s">
        <v>1162</v>
      </c>
      <c r="H447" s="103" t="s">
        <v>1163</v>
      </c>
      <c r="I447" s="13" t="s">
        <v>179</v>
      </c>
      <c r="J447" s="13">
        <v>1</v>
      </c>
      <c r="K447" s="13">
        <v>1980000</v>
      </c>
      <c r="L447" s="13">
        <f t="shared" si="11"/>
        <v>1980</v>
      </c>
    </row>
    <row r="448" spans="1:12" s="15" customFormat="1" ht="39.75" customHeight="1" x14ac:dyDescent="0.25">
      <c r="A448" s="16">
        <v>32</v>
      </c>
      <c r="B448" s="102" t="s">
        <v>19</v>
      </c>
      <c r="C448" s="3" t="s">
        <v>1164</v>
      </c>
      <c r="D448" s="16" t="s">
        <v>163</v>
      </c>
      <c r="E448" s="13" t="s">
        <v>166</v>
      </c>
      <c r="F448" s="103" t="s">
        <v>1165</v>
      </c>
      <c r="G448" s="3" t="s">
        <v>1166</v>
      </c>
      <c r="H448" s="103" t="s">
        <v>1167</v>
      </c>
      <c r="I448" s="13" t="s">
        <v>179</v>
      </c>
      <c r="J448" s="13">
        <v>3</v>
      </c>
      <c r="K448" s="13">
        <v>897000</v>
      </c>
      <c r="L448" s="13">
        <f t="shared" si="11"/>
        <v>2691</v>
      </c>
    </row>
    <row r="449" spans="1:12" s="15" customFormat="1" ht="39.75" customHeight="1" x14ac:dyDescent="0.25">
      <c r="A449" s="16">
        <v>33</v>
      </c>
      <c r="B449" s="102" t="s">
        <v>19</v>
      </c>
      <c r="C449" s="3" t="s">
        <v>1168</v>
      </c>
      <c r="D449" s="16" t="s">
        <v>163</v>
      </c>
      <c r="E449" s="13" t="s">
        <v>166</v>
      </c>
      <c r="F449" s="103" t="s">
        <v>1169</v>
      </c>
      <c r="G449" s="3" t="s">
        <v>1170</v>
      </c>
      <c r="H449" s="103" t="s">
        <v>1171</v>
      </c>
      <c r="I449" s="13" t="s">
        <v>179</v>
      </c>
      <c r="J449" s="13">
        <v>40</v>
      </c>
      <c r="K449" s="13">
        <v>9999</v>
      </c>
      <c r="L449" s="13">
        <f t="shared" si="11"/>
        <v>399.96</v>
      </c>
    </row>
    <row r="450" spans="1:12" s="15" customFormat="1" ht="39.75" customHeight="1" x14ac:dyDescent="0.25">
      <c r="A450" s="16">
        <v>34</v>
      </c>
      <c r="B450" s="102" t="s">
        <v>19</v>
      </c>
      <c r="C450" s="3" t="s">
        <v>1172</v>
      </c>
      <c r="D450" s="16" t="s">
        <v>163</v>
      </c>
      <c r="E450" s="13" t="s">
        <v>166</v>
      </c>
      <c r="F450" s="103" t="s">
        <v>1173</v>
      </c>
      <c r="G450" s="3" t="s">
        <v>1174</v>
      </c>
      <c r="H450" s="103" t="s">
        <v>1175</v>
      </c>
      <c r="I450" s="13" t="s">
        <v>174</v>
      </c>
      <c r="J450" s="13">
        <v>500</v>
      </c>
      <c r="K450" s="13">
        <v>2222</v>
      </c>
      <c r="L450" s="13">
        <f t="shared" si="11"/>
        <v>1111</v>
      </c>
    </row>
    <row r="451" spans="1:12" s="15" customFormat="1" ht="39.75" customHeight="1" x14ac:dyDescent="0.25">
      <c r="A451" s="16">
        <v>46</v>
      </c>
      <c r="B451" s="102" t="s">
        <v>19</v>
      </c>
      <c r="C451" s="3" t="s">
        <v>194</v>
      </c>
      <c r="D451" s="16" t="s">
        <v>1176</v>
      </c>
      <c r="E451" s="13" t="s">
        <v>166</v>
      </c>
      <c r="F451" s="103" t="s">
        <v>1177</v>
      </c>
      <c r="G451" s="3" t="s">
        <v>1178</v>
      </c>
      <c r="H451" s="103" t="s">
        <v>1179</v>
      </c>
      <c r="I451" s="13" t="s">
        <v>179</v>
      </c>
      <c r="J451" s="13">
        <v>40</v>
      </c>
      <c r="K451" s="13">
        <v>219000</v>
      </c>
      <c r="L451" s="13">
        <f>K451*J451/1000</f>
        <v>8760</v>
      </c>
    </row>
    <row r="452" spans="1:12" s="15" customFormat="1" ht="39.75" customHeight="1" x14ac:dyDescent="0.25">
      <c r="A452" s="16">
        <v>47</v>
      </c>
      <c r="B452" s="102" t="s">
        <v>19</v>
      </c>
      <c r="C452" s="3" t="s">
        <v>194</v>
      </c>
      <c r="D452" s="16" t="s">
        <v>1176</v>
      </c>
      <c r="E452" s="13" t="s">
        <v>166</v>
      </c>
      <c r="F452" s="103" t="s">
        <v>1180</v>
      </c>
      <c r="G452" s="3" t="s">
        <v>1178</v>
      </c>
      <c r="H452" s="103" t="s">
        <v>1179</v>
      </c>
      <c r="I452" s="13" t="s">
        <v>179</v>
      </c>
      <c r="J452" s="13">
        <v>2</v>
      </c>
      <c r="K452" s="13">
        <v>1575000</v>
      </c>
      <c r="L452" s="13">
        <f t="shared" ref="L452:L483" si="12">K452*J452/1000</f>
        <v>3150</v>
      </c>
    </row>
    <row r="453" spans="1:12" s="15" customFormat="1" ht="39.75" customHeight="1" x14ac:dyDescent="0.25">
      <c r="A453" s="16">
        <v>48</v>
      </c>
      <c r="B453" s="102" t="s">
        <v>19</v>
      </c>
      <c r="C453" s="3" t="s">
        <v>1181</v>
      </c>
      <c r="D453" s="16" t="s">
        <v>1176</v>
      </c>
      <c r="E453" s="13" t="s">
        <v>166</v>
      </c>
      <c r="F453" s="103" t="s">
        <v>1182</v>
      </c>
      <c r="G453" s="3" t="s">
        <v>1183</v>
      </c>
      <c r="H453" s="103" t="s">
        <v>1184</v>
      </c>
      <c r="I453" s="13" t="s">
        <v>1142</v>
      </c>
      <c r="J453" s="13">
        <v>1</v>
      </c>
      <c r="K453" s="13">
        <v>1640000</v>
      </c>
      <c r="L453" s="13">
        <f t="shared" si="12"/>
        <v>1640</v>
      </c>
    </row>
    <row r="454" spans="1:12" s="15" customFormat="1" ht="39.75" customHeight="1" x14ac:dyDescent="0.25">
      <c r="A454" s="16">
        <v>49</v>
      </c>
      <c r="B454" s="102" t="s">
        <v>19</v>
      </c>
      <c r="C454" s="3" t="s">
        <v>1185</v>
      </c>
      <c r="D454" s="16" t="s">
        <v>1176</v>
      </c>
      <c r="E454" s="13" t="s">
        <v>166</v>
      </c>
      <c r="F454" s="103" t="s">
        <v>1186</v>
      </c>
      <c r="G454" s="3" t="s">
        <v>1187</v>
      </c>
      <c r="H454" s="103" t="s">
        <v>1188</v>
      </c>
      <c r="I454" s="13" t="s">
        <v>179</v>
      </c>
      <c r="J454" s="13">
        <v>200</v>
      </c>
      <c r="K454" s="13">
        <v>274000</v>
      </c>
      <c r="L454" s="13">
        <f t="shared" si="12"/>
        <v>54800</v>
      </c>
    </row>
    <row r="455" spans="1:12" s="15" customFormat="1" ht="39.75" customHeight="1" x14ac:dyDescent="0.25">
      <c r="A455" s="16">
        <v>50</v>
      </c>
      <c r="B455" s="102" t="s">
        <v>19</v>
      </c>
      <c r="C455" s="3" t="s">
        <v>1189</v>
      </c>
      <c r="D455" s="16" t="s">
        <v>1176</v>
      </c>
      <c r="E455" s="13" t="s">
        <v>166</v>
      </c>
      <c r="F455" s="103" t="s">
        <v>1190</v>
      </c>
      <c r="G455" s="3" t="s">
        <v>1191</v>
      </c>
      <c r="H455" s="103" t="s">
        <v>1192</v>
      </c>
      <c r="I455" s="13" t="s">
        <v>1142</v>
      </c>
      <c r="J455" s="13">
        <v>6</v>
      </c>
      <c r="K455" s="13">
        <v>650000</v>
      </c>
      <c r="L455" s="13">
        <f t="shared" si="12"/>
        <v>3900</v>
      </c>
    </row>
    <row r="456" spans="1:12" s="15" customFormat="1" ht="39.75" customHeight="1" x14ac:dyDescent="0.25">
      <c r="A456" s="16">
        <v>51</v>
      </c>
      <c r="B456" s="102" t="s">
        <v>19</v>
      </c>
      <c r="C456" s="3" t="s">
        <v>1189</v>
      </c>
      <c r="D456" s="16" t="s">
        <v>1176</v>
      </c>
      <c r="E456" s="13" t="s">
        <v>166</v>
      </c>
      <c r="F456" s="103" t="s">
        <v>1193</v>
      </c>
      <c r="G456" s="3" t="s">
        <v>1191</v>
      </c>
      <c r="H456" s="103" t="s">
        <v>1194</v>
      </c>
      <c r="I456" s="13" t="s">
        <v>1142</v>
      </c>
      <c r="J456" s="13">
        <v>3500</v>
      </c>
      <c r="K456" s="13">
        <v>1900</v>
      </c>
      <c r="L456" s="13">
        <f t="shared" si="12"/>
        <v>6650</v>
      </c>
    </row>
    <row r="457" spans="1:12" s="15" customFormat="1" ht="39.75" customHeight="1" x14ac:dyDescent="0.25">
      <c r="A457" s="16">
        <v>52</v>
      </c>
      <c r="B457" s="102" t="s">
        <v>19</v>
      </c>
      <c r="C457" s="3" t="s">
        <v>1189</v>
      </c>
      <c r="D457" s="16" t="s">
        <v>1176</v>
      </c>
      <c r="E457" s="13" t="s">
        <v>166</v>
      </c>
      <c r="F457" s="103" t="s">
        <v>1195</v>
      </c>
      <c r="G457" s="3" t="s">
        <v>1191</v>
      </c>
      <c r="H457" s="103" t="s">
        <v>1196</v>
      </c>
      <c r="I457" s="13" t="s">
        <v>1142</v>
      </c>
      <c r="J457" s="13">
        <v>35</v>
      </c>
      <c r="K457" s="13">
        <v>200000</v>
      </c>
      <c r="L457" s="13">
        <f t="shared" si="12"/>
        <v>7000</v>
      </c>
    </row>
    <row r="458" spans="1:12" s="15" customFormat="1" ht="39.75" customHeight="1" x14ac:dyDescent="0.25">
      <c r="A458" s="16">
        <v>53</v>
      </c>
      <c r="B458" s="102" t="s">
        <v>19</v>
      </c>
      <c r="C458" s="3" t="s">
        <v>1189</v>
      </c>
      <c r="D458" s="16" t="s">
        <v>1176</v>
      </c>
      <c r="E458" s="13" t="s">
        <v>166</v>
      </c>
      <c r="F458" s="103" t="s">
        <v>1197</v>
      </c>
      <c r="G458" s="3" t="s">
        <v>1191</v>
      </c>
      <c r="H458" s="103" t="s">
        <v>1198</v>
      </c>
      <c r="I458" s="13" t="s">
        <v>1142</v>
      </c>
      <c r="J458" s="13">
        <v>700</v>
      </c>
      <c r="K458" s="13">
        <v>6000</v>
      </c>
      <c r="L458" s="13">
        <f t="shared" si="12"/>
        <v>4200</v>
      </c>
    </row>
    <row r="459" spans="1:12" s="15" customFormat="1" ht="39.75" customHeight="1" x14ac:dyDescent="0.25">
      <c r="A459" s="16">
        <v>54</v>
      </c>
      <c r="B459" s="102" t="s">
        <v>19</v>
      </c>
      <c r="C459" s="3" t="s">
        <v>1189</v>
      </c>
      <c r="D459" s="16" t="s">
        <v>1176</v>
      </c>
      <c r="E459" s="13" t="s">
        <v>166</v>
      </c>
      <c r="F459" s="103" t="s">
        <v>1199</v>
      </c>
      <c r="G459" s="3" t="s">
        <v>1191</v>
      </c>
      <c r="H459" s="103" t="s">
        <v>1200</v>
      </c>
      <c r="I459" s="13" t="s">
        <v>1142</v>
      </c>
      <c r="J459" s="13">
        <v>280</v>
      </c>
      <c r="K459" s="13">
        <v>35000</v>
      </c>
      <c r="L459" s="13">
        <f t="shared" si="12"/>
        <v>9800</v>
      </c>
    </row>
    <row r="460" spans="1:12" s="15" customFormat="1" ht="39.75" customHeight="1" x14ac:dyDescent="0.25">
      <c r="A460" s="16">
        <v>55</v>
      </c>
      <c r="B460" s="102" t="s">
        <v>19</v>
      </c>
      <c r="C460" s="3" t="s">
        <v>1189</v>
      </c>
      <c r="D460" s="16" t="s">
        <v>1176</v>
      </c>
      <c r="E460" s="13" t="s">
        <v>166</v>
      </c>
      <c r="F460" s="103" t="s">
        <v>1201</v>
      </c>
      <c r="G460" s="3" t="s">
        <v>1191</v>
      </c>
      <c r="H460" s="103" t="s">
        <v>1202</v>
      </c>
      <c r="I460" s="13" t="s">
        <v>1142</v>
      </c>
      <c r="J460" s="13">
        <v>350</v>
      </c>
      <c r="K460" s="13">
        <v>10000</v>
      </c>
      <c r="L460" s="13">
        <f t="shared" si="12"/>
        <v>3500</v>
      </c>
    </row>
    <row r="461" spans="1:12" s="15" customFormat="1" ht="71.25" customHeight="1" x14ac:dyDescent="0.25">
      <c r="A461" s="16">
        <v>56</v>
      </c>
      <c r="B461" s="102" t="s">
        <v>19</v>
      </c>
      <c r="C461" s="3" t="s">
        <v>194</v>
      </c>
      <c r="D461" s="16" t="s">
        <v>1176</v>
      </c>
      <c r="E461" s="13" t="s">
        <v>166</v>
      </c>
      <c r="F461" s="103" t="s">
        <v>1203</v>
      </c>
      <c r="G461" s="3" t="s">
        <v>1204</v>
      </c>
      <c r="H461" s="103" t="s">
        <v>1179</v>
      </c>
      <c r="I461" s="13" t="s">
        <v>179</v>
      </c>
      <c r="J461" s="13">
        <v>11</v>
      </c>
      <c r="K461" s="13">
        <v>834000</v>
      </c>
      <c r="L461" s="13">
        <f t="shared" si="12"/>
        <v>9174</v>
      </c>
    </row>
    <row r="462" spans="1:12" s="15" customFormat="1" ht="52.5" customHeight="1" x14ac:dyDescent="0.25">
      <c r="A462" s="16">
        <v>57</v>
      </c>
      <c r="B462" s="102" t="s">
        <v>19</v>
      </c>
      <c r="C462" s="3" t="s">
        <v>194</v>
      </c>
      <c r="D462" s="16" t="s">
        <v>1176</v>
      </c>
      <c r="E462" s="13" t="s">
        <v>166</v>
      </c>
      <c r="F462" s="103" t="s">
        <v>1205</v>
      </c>
      <c r="G462" s="3" t="s">
        <v>1204</v>
      </c>
      <c r="H462" s="103" t="s">
        <v>1179</v>
      </c>
      <c r="I462" s="13" t="s">
        <v>179</v>
      </c>
      <c r="J462" s="13">
        <v>17</v>
      </c>
      <c r="K462" s="13">
        <v>219000</v>
      </c>
      <c r="L462" s="13">
        <f t="shared" si="12"/>
        <v>3723</v>
      </c>
    </row>
    <row r="463" spans="1:12" s="15" customFormat="1" ht="69" customHeight="1" x14ac:dyDescent="0.25">
      <c r="A463" s="16">
        <v>58</v>
      </c>
      <c r="B463" s="102" t="s">
        <v>19</v>
      </c>
      <c r="C463" s="3" t="s">
        <v>194</v>
      </c>
      <c r="D463" s="16" t="s">
        <v>1176</v>
      </c>
      <c r="E463" s="13" t="s">
        <v>166</v>
      </c>
      <c r="F463" s="103" t="s">
        <v>1206</v>
      </c>
      <c r="G463" s="3" t="s">
        <v>1204</v>
      </c>
      <c r="H463" s="103" t="s">
        <v>1179</v>
      </c>
      <c r="I463" s="13" t="s">
        <v>179</v>
      </c>
      <c r="J463" s="13">
        <v>15</v>
      </c>
      <c r="K463" s="105">
        <v>129999.88</v>
      </c>
      <c r="L463" s="13">
        <f t="shared" si="12"/>
        <v>1949.9982000000002</v>
      </c>
    </row>
    <row r="464" spans="1:12" s="15" customFormat="1" ht="39.75" customHeight="1" x14ac:dyDescent="0.25">
      <c r="A464" s="16">
        <v>59</v>
      </c>
      <c r="B464" s="102" t="s">
        <v>19</v>
      </c>
      <c r="C464" s="3" t="s">
        <v>1207</v>
      </c>
      <c r="D464" s="16" t="s">
        <v>1176</v>
      </c>
      <c r="E464" s="13" t="s">
        <v>166</v>
      </c>
      <c r="F464" s="103" t="s">
        <v>1208</v>
      </c>
      <c r="G464" s="3" t="s">
        <v>1209</v>
      </c>
      <c r="H464" s="103" t="s">
        <v>1210</v>
      </c>
      <c r="I464" s="13" t="s">
        <v>1142</v>
      </c>
      <c r="J464" s="13">
        <v>500</v>
      </c>
      <c r="K464" s="13">
        <v>16900</v>
      </c>
      <c r="L464" s="13">
        <f t="shared" si="12"/>
        <v>8450</v>
      </c>
    </row>
    <row r="465" spans="1:12" s="15" customFormat="1" ht="39.75" customHeight="1" x14ac:dyDescent="0.25">
      <c r="A465" s="16">
        <v>60</v>
      </c>
      <c r="B465" s="102" t="s">
        <v>19</v>
      </c>
      <c r="C465" s="3" t="s">
        <v>1114</v>
      </c>
      <c r="D465" s="16" t="s">
        <v>1176</v>
      </c>
      <c r="E465" s="13" t="s">
        <v>166</v>
      </c>
      <c r="F465" s="103" t="s">
        <v>1211</v>
      </c>
      <c r="G465" s="3" t="s">
        <v>1212</v>
      </c>
      <c r="H465" s="103" t="s">
        <v>1213</v>
      </c>
      <c r="I465" s="13" t="s">
        <v>179</v>
      </c>
      <c r="J465" s="13">
        <v>1</v>
      </c>
      <c r="K465" s="13">
        <v>3500000</v>
      </c>
      <c r="L465" s="13">
        <f t="shared" si="12"/>
        <v>3500</v>
      </c>
    </row>
    <row r="466" spans="1:12" s="15" customFormat="1" ht="39.75" customHeight="1" x14ac:dyDescent="0.25">
      <c r="A466" s="16">
        <v>61</v>
      </c>
      <c r="B466" s="102" t="s">
        <v>19</v>
      </c>
      <c r="C466" s="3" t="s">
        <v>1214</v>
      </c>
      <c r="D466" s="16" t="s">
        <v>1176</v>
      </c>
      <c r="E466" s="13" t="s">
        <v>166</v>
      </c>
      <c r="F466" s="103" t="s">
        <v>1215</v>
      </c>
      <c r="G466" s="3" t="s">
        <v>1109</v>
      </c>
      <c r="H466" s="103" t="s">
        <v>1216</v>
      </c>
      <c r="I466" s="13" t="s">
        <v>179</v>
      </c>
      <c r="J466" s="13">
        <v>1</v>
      </c>
      <c r="K466" s="13">
        <v>4990000</v>
      </c>
      <c r="L466" s="13">
        <f t="shared" si="12"/>
        <v>4990</v>
      </c>
    </row>
    <row r="467" spans="1:12" s="15" customFormat="1" ht="39.75" customHeight="1" x14ac:dyDescent="0.25">
      <c r="A467" s="16">
        <v>62</v>
      </c>
      <c r="B467" s="102" t="s">
        <v>19</v>
      </c>
      <c r="C467" s="3" t="s">
        <v>1217</v>
      </c>
      <c r="D467" s="16" t="s">
        <v>1176</v>
      </c>
      <c r="E467" s="13" t="s">
        <v>166</v>
      </c>
      <c r="F467" s="103" t="s">
        <v>1218</v>
      </c>
      <c r="G467" s="3" t="s">
        <v>1219</v>
      </c>
      <c r="H467" s="103" t="s">
        <v>1220</v>
      </c>
      <c r="I467" s="13" t="s">
        <v>179</v>
      </c>
      <c r="J467" s="13">
        <v>7</v>
      </c>
      <c r="K467" s="13">
        <v>888000</v>
      </c>
      <c r="L467" s="13">
        <f t="shared" si="12"/>
        <v>6216</v>
      </c>
    </row>
    <row r="468" spans="1:12" s="15" customFormat="1" ht="39.75" customHeight="1" x14ac:dyDescent="0.25">
      <c r="A468" s="16">
        <v>63</v>
      </c>
      <c r="B468" s="102" t="s">
        <v>19</v>
      </c>
      <c r="C468" s="3" t="s">
        <v>1221</v>
      </c>
      <c r="D468" s="16" t="s">
        <v>1176</v>
      </c>
      <c r="E468" s="13" t="s">
        <v>166</v>
      </c>
      <c r="F468" s="103" t="s">
        <v>1222</v>
      </c>
      <c r="G468" s="3" t="s">
        <v>1109</v>
      </c>
      <c r="H468" s="103" t="s">
        <v>1216</v>
      </c>
      <c r="I468" s="13" t="s">
        <v>1223</v>
      </c>
      <c r="J468" s="13">
        <v>15</v>
      </c>
      <c r="K468" s="13">
        <v>320000</v>
      </c>
      <c r="L468" s="13">
        <f t="shared" si="12"/>
        <v>4800</v>
      </c>
    </row>
    <row r="469" spans="1:12" s="15" customFormat="1" ht="39.75" customHeight="1" x14ac:dyDescent="0.25">
      <c r="A469" s="16">
        <v>64</v>
      </c>
      <c r="B469" s="102" t="s">
        <v>19</v>
      </c>
      <c r="C469" s="3" t="s">
        <v>1221</v>
      </c>
      <c r="D469" s="16" t="s">
        <v>1176</v>
      </c>
      <c r="E469" s="13" t="s">
        <v>166</v>
      </c>
      <c r="F469" s="103" t="s">
        <v>1224</v>
      </c>
      <c r="G469" s="3" t="s">
        <v>1219</v>
      </c>
      <c r="H469" s="103" t="s">
        <v>1220</v>
      </c>
      <c r="I469" s="13" t="s">
        <v>1223</v>
      </c>
      <c r="J469" s="13">
        <v>10</v>
      </c>
      <c r="K469" s="13">
        <v>248000</v>
      </c>
      <c r="L469" s="13">
        <f t="shared" si="12"/>
        <v>2480</v>
      </c>
    </row>
    <row r="470" spans="1:12" s="15" customFormat="1" ht="39.75" customHeight="1" x14ac:dyDescent="0.25">
      <c r="A470" s="16">
        <v>65</v>
      </c>
      <c r="B470" s="102" t="s">
        <v>19</v>
      </c>
      <c r="C470" s="3" t="s">
        <v>1225</v>
      </c>
      <c r="D470" s="16" t="s">
        <v>1176</v>
      </c>
      <c r="E470" s="13" t="s">
        <v>166</v>
      </c>
      <c r="F470" s="103" t="s">
        <v>1226</v>
      </c>
      <c r="G470" s="3" t="s">
        <v>1112</v>
      </c>
      <c r="H470" s="103" t="s">
        <v>1113</v>
      </c>
      <c r="I470" s="13" t="s">
        <v>1142</v>
      </c>
      <c r="J470" s="13">
        <v>1</v>
      </c>
      <c r="K470" s="13">
        <v>1300000</v>
      </c>
      <c r="L470" s="13">
        <f t="shared" si="12"/>
        <v>1300</v>
      </c>
    </row>
    <row r="471" spans="1:12" s="15" customFormat="1" ht="39.75" customHeight="1" x14ac:dyDescent="0.25">
      <c r="A471" s="16">
        <v>66</v>
      </c>
      <c r="B471" s="102" t="s">
        <v>19</v>
      </c>
      <c r="C471" s="3" t="s">
        <v>1227</v>
      </c>
      <c r="D471" s="16" t="s">
        <v>1176</v>
      </c>
      <c r="E471" s="13" t="s">
        <v>166</v>
      </c>
      <c r="F471" s="103" t="s">
        <v>1228</v>
      </c>
      <c r="G471" s="3" t="s">
        <v>1229</v>
      </c>
      <c r="H471" s="103" t="s">
        <v>1230</v>
      </c>
      <c r="I471" s="13" t="s">
        <v>179</v>
      </c>
      <c r="J471" s="13">
        <v>1</v>
      </c>
      <c r="K471" s="13">
        <v>8500000</v>
      </c>
      <c r="L471" s="13">
        <f t="shared" si="12"/>
        <v>8500</v>
      </c>
    </row>
    <row r="472" spans="1:12" s="15" customFormat="1" ht="39.75" customHeight="1" x14ac:dyDescent="0.25">
      <c r="A472" s="16">
        <v>67</v>
      </c>
      <c r="B472" s="106" t="s">
        <v>19</v>
      </c>
      <c r="C472" s="3" t="s">
        <v>1231</v>
      </c>
      <c r="D472" s="16" t="s">
        <v>1176</v>
      </c>
      <c r="E472" s="13" t="s">
        <v>166</v>
      </c>
      <c r="F472" s="103" t="s">
        <v>1232</v>
      </c>
      <c r="G472" s="3" t="s">
        <v>1233</v>
      </c>
      <c r="H472" s="103" t="s">
        <v>1234</v>
      </c>
      <c r="I472" s="13" t="s">
        <v>179</v>
      </c>
      <c r="J472" s="13">
        <v>25</v>
      </c>
      <c r="K472" s="13">
        <v>370000</v>
      </c>
      <c r="L472" s="13">
        <f t="shared" si="12"/>
        <v>9250</v>
      </c>
    </row>
    <row r="473" spans="1:12" s="15" customFormat="1" ht="39.75" customHeight="1" x14ac:dyDescent="0.25">
      <c r="A473" s="16">
        <v>68</v>
      </c>
      <c r="B473" s="102" t="s">
        <v>19</v>
      </c>
      <c r="C473" s="3" t="s">
        <v>1235</v>
      </c>
      <c r="D473" s="16" t="s">
        <v>1176</v>
      </c>
      <c r="E473" s="13" t="s">
        <v>166</v>
      </c>
      <c r="F473" s="103" t="s">
        <v>1236</v>
      </c>
      <c r="G473" s="3" t="s">
        <v>1237</v>
      </c>
      <c r="H473" s="103" t="s">
        <v>1238</v>
      </c>
      <c r="I473" s="13" t="s">
        <v>1142</v>
      </c>
      <c r="J473" s="13">
        <v>50</v>
      </c>
      <c r="K473" s="13">
        <v>200000</v>
      </c>
      <c r="L473" s="13">
        <f t="shared" si="12"/>
        <v>10000</v>
      </c>
    </row>
    <row r="474" spans="1:12" s="15" customFormat="1" ht="39.75" customHeight="1" x14ac:dyDescent="0.25">
      <c r="A474" s="16">
        <v>69</v>
      </c>
      <c r="B474" s="102" t="s">
        <v>19</v>
      </c>
      <c r="C474" s="3" t="s">
        <v>1235</v>
      </c>
      <c r="D474" s="16" t="s">
        <v>1176</v>
      </c>
      <c r="E474" s="13" t="s">
        <v>166</v>
      </c>
      <c r="F474" s="103" t="s">
        <v>1239</v>
      </c>
      <c r="G474" s="3" t="s">
        <v>1237</v>
      </c>
      <c r="H474" s="103" t="s">
        <v>1240</v>
      </c>
      <c r="I474" s="13" t="s">
        <v>1142</v>
      </c>
      <c r="J474" s="13">
        <v>50</v>
      </c>
      <c r="K474" s="13">
        <v>200000</v>
      </c>
      <c r="L474" s="13">
        <f t="shared" si="12"/>
        <v>10000</v>
      </c>
    </row>
    <row r="475" spans="1:12" s="15" customFormat="1" ht="39.75" customHeight="1" x14ac:dyDescent="0.25">
      <c r="A475" s="16">
        <v>70</v>
      </c>
      <c r="B475" s="102" t="s">
        <v>19</v>
      </c>
      <c r="C475" s="3" t="s">
        <v>1231</v>
      </c>
      <c r="D475" s="16" t="s">
        <v>1176</v>
      </c>
      <c r="E475" s="13" t="s">
        <v>166</v>
      </c>
      <c r="F475" s="103" t="s">
        <v>1241</v>
      </c>
      <c r="G475" s="3" t="s">
        <v>1233</v>
      </c>
      <c r="H475" s="103" t="s">
        <v>1234</v>
      </c>
      <c r="I475" s="13" t="s">
        <v>179</v>
      </c>
      <c r="J475" s="13">
        <v>25</v>
      </c>
      <c r="K475" s="13">
        <v>370000</v>
      </c>
      <c r="L475" s="13">
        <f t="shared" si="12"/>
        <v>9250</v>
      </c>
    </row>
    <row r="476" spans="1:12" s="15" customFormat="1" ht="39.75" customHeight="1" x14ac:dyDescent="0.25">
      <c r="A476" s="16">
        <v>71</v>
      </c>
      <c r="B476" s="102" t="s">
        <v>19</v>
      </c>
      <c r="C476" s="3" t="s">
        <v>1242</v>
      </c>
      <c r="D476" s="16" t="s">
        <v>1176</v>
      </c>
      <c r="E476" s="13" t="s">
        <v>166</v>
      </c>
      <c r="F476" s="103" t="s">
        <v>1243</v>
      </c>
      <c r="G476" s="3" t="s">
        <v>1244</v>
      </c>
      <c r="H476" s="103" t="s">
        <v>1245</v>
      </c>
      <c r="I476" s="13" t="s">
        <v>174</v>
      </c>
      <c r="J476" s="13">
        <v>150</v>
      </c>
      <c r="K476" s="13">
        <v>6850</v>
      </c>
      <c r="L476" s="13">
        <f t="shared" si="12"/>
        <v>1027.5</v>
      </c>
    </row>
    <row r="477" spans="1:12" s="15" customFormat="1" ht="39.75" customHeight="1" x14ac:dyDescent="0.25">
      <c r="A477" s="16">
        <v>72</v>
      </c>
      <c r="B477" s="102" t="s">
        <v>19</v>
      </c>
      <c r="C477" s="3" t="s">
        <v>1246</v>
      </c>
      <c r="D477" s="16" t="s">
        <v>1176</v>
      </c>
      <c r="E477" s="13" t="s">
        <v>166</v>
      </c>
      <c r="F477" s="103" t="s">
        <v>1247</v>
      </c>
      <c r="G477" s="3" t="s">
        <v>1248</v>
      </c>
      <c r="H477" s="103" t="s">
        <v>1249</v>
      </c>
      <c r="I477" s="13" t="s">
        <v>1142</v>
      </c>
      <c r="J477" s="13">
        <v>1</v>
      </c>
      <c r="K477" s="13">
        <v>2300000</v>
      </c>
      <c r="L477" s="13">
        <f t="shared" si="12"/>
        <v>2300</v>
      </c>
    </row>
    <row r="478" spans="1:12" s="15" customFormat="1" ht="39.75" customHeight="1" x14ac:dyDescent="0.25">
      <c r="A478" s="16">
        <v>73</v>
      </c>
      <c r="B478" s="102" t="s">
        <v>19</v>
      </c>
      <c r="C478" s="3" t="s">
        <v>1246</v>
      </c>
      <c r="D478" s="16" t="s">
        <v>1176</v>
      </c>
      <c r="E478" s="13" t="s">
        <v>166</v>
      </c>
      <c r="F478" s="103" t="s">
        <v>1250</v>
      </c>
      <c r="G478" s="3" t="s">
        <v>1251</v>
      </c>
      <c r="H478" s="103" t="s">
        <v>1252</v>
      </c>
      <c r="I478" s="13" t="s">
        <v>1142</v>
      </c>
      <c r="J478" s="13">
        <v>1</v>
      </c>
      <c r="K478" s="13">
        <v>6500000</v>
      </c>
      <c r="L478" s="13">
        <f t="shared" si="12"/>
        <v>6500</v>
      </c>
    </row>
    <row r="479" spans="1:12" s="15" customFormat="1" ht="39.75" customHeight="1" x14ac:dyDescent="0.25">
      <c r="A479" s="310">
        <v>74</v>
      </c>
      <c r="B479" s="447" t="s">
        <v>19</v>
      </c>
      <c r="C479" s="3" t="s">
        <v>1253</v>
      </c>
      <c r="D479" s="310" t="s">
        <v>1176</v>
      </c>
      <c r="E479" s="411" t="s">
        <v>166</v>
      </c>
      <c r="F479" s="451" t="s">
        <v>1254</v>
      </c>
      <c r="G479" s="415" t="s">
        <v>1255</v>
      </c>
      <c r="H479" s="451" t="s">
        <v>1256</v>
      </c>
      <c r="I479" s="411" t="s">
        <v>1142</v>
      </c>
      <c r="J479" s="13">
        <v>1</v>
      </c>
      <c r="K479" s="13">
        <v>3000000</v>
      </c>
      <c r="L479" s="13">
        <f t="shared" si="12"/>
        <v>3000</v>
      </c>
    </row>
    <row r="480" spans="1:12" s="15" customFormat="1" ht="39.75" customHeight="1" x14ac:dyDescent="0.25">
      <c r="A480" s="311"/>
      <c r="B480" s="448"/>
      <c r="C480" s="3" t="s">
        <v>1253</v>
      </c>
      <c r="D480" s="311"/>
      <c r="E480" s="450"/>
      <c r="F480" s="452"/>
      <c r="G480" s="440"/>
      <c r="H480" s="452"/>
      <c r="I480" s="450"/>
      <c r="J480" s="13">
        <v>1</v>
      </c>
      <c r="K480" s="13">
        <v>8000000</v>
      </c>
      <c r="L480" s="13">
        <f t="shared" si="12"/>
        <v>8000</v>
      </c>
    </row>
    <row r="481" spans="1:12" s="15" customFormat="1" ht="39.75" customHeight="1" x14ac:dyDescent="0.25">
      <c r="A481" s="311"/>
      <c r="B481" s="448"/>
      <c r="C481" s="3" t="s">
        <v>1253</v>
      </c>
      <c r="D481" s="312"/>
      <c r="E481" s="412"/>
      <c r="F481" s="453"/>
      <c r="G481" s="416"/>
      <c r="H481" s="453"/>
      <c r="I481" s="412"/>
      <c r="J481" s="13">
        <v>1</v>
      </c>
      <c r="K481" s="13">
        <v>4000000</v>
      </c>
      <c r="L481" s="13">
        <f t="shared" si="12"/>
        <v>4000</v>
      </c>
    </row>
    <row r="482" spans="1:12" s="15" customFormat="1" ht="39.75" customHeight="1" x14ac:dyDescent="0.25">
      <c r="A482" s="312"/>
      <c r="B482" s="449"/>
      <c r="C482" s="422" t="s">
        <v>1257</v>
      </c>
      <c r="D482" s="423"/>
      <c r="E482" s="423"/>
      <c r="F482" s="423"/>
      <c r="G482" s="423"/>
      <c r="H482" s="423"/>
      <c r="I482" s="423"/>
      <c r="J482" s="424"/>
      <c r="K482" s="13">
        <f>+K479+K480+K481</f>
        <v>15000000</v>
      </c>
      <c r="L482" s="13">
        <f t="shared" si="12"/>
        <v>0</v>
      </c>
    </row>
    <row r="483" spans="1:12" s="15" customFormat="1" ht="39.75" customHeight="1" x14ac:dyDescent="0.25">
      <c r="A483" s="16">
        <v>75</v>
      </c>
      <c r="B483" s="102" t="s">
        <v>19</v>
      </c>
      <c r="C483" s="3" t="s">
        <v>1253</v>
      </c>
      <c r="D483" s="16" t="s">
        <v>1176</v>
      </c>
      <c r="E483" s="13" t="s">
        <v>166</v>
      </c>
      <c r="F483" s="103" t="s">
        <v>1258</v>
      </c>
      <c r="G483" s="3" t="s">
        <v>1259</v>
      </c>
      <c r="H483" s="103" t="s">
        <v>1256</v>
      </c>
      <c r="I483" s="13" t="s">
        <v>1142</v>
      </c>
      <c r="J483" s="13">
        <v>1</v>
      </c>
      <c r="K483" s="13">
        <v>11000000</v>
      </c>
      <c r="L483" s="13">
        <f t="shared" si="12"/>
        <v>11000</v>
      </c>
    </row>
    <row r="484" spans="1:12" ht="39.75" customHeight="1" x14ac:dyDescent="0.3">
      <c r="A484" s="80"/>
      <c r="B484" s="160"/>
      <c r="C484" s="161"/>
      <c r="D484" s="130"/>
      <c r="E484" s="130"/>
      <c r="F484" s="162"/>
      <c r="G484" s="161"/>
      <c r="H484" s="162"/>
      <c r="I484" s="130"/>
      <c r="J484" s="130"/>
      <c r="K484" s="148"/>
      <c r="L484" s="149"/>
    </row>
    <row r="485" spans="1:12" ht="105.75" customHeight="1" x14ac:dyDescent="0.25">
      <c r="A485" s="356" t="s">
        <v>1863</v>
      </c>
      <c r="B485" s="356"/>
      <c r="C485" s="356"/>
      <c r="D485" s="356"/>
      <c r="E485" s="356"/>
      <c r="F485" s="356"/>
      <c r="G485" s="356"/>
      <c r="H485" s="356"/>
      <c r="I485" s="356"/>
      <c r="J485" s="356"/>
      <c r="K485" s="356"/>
      <c r="L485" s="356"/>
    </row>
    <row r="487" spans="1:12" ht="39.75" customHeight="1" x14ac:dyDescent="0.25">
      <c r="A487" s="411" t="s">
        <v>13</v>
      </c>
      <c r="B487" s="411" t="s">
        <v>14</v>
      </c>
      <c r="C487" s="415" t="s">
        <v>7</v>
      </c>
      <c r="D487" s="411" t="s">
        <v>57</v>
      </c>
      <c r="E487" s="411" t="s">
        <v>11</v>
      </c>
      <c r="F487" s="411" t="s">
        <v>12</v>
      </c>
      <c r="G487" s="417" t="s">
        <v>101</v>
      </c>
      <c r="H487" s="417"/>
      <c r="I487" s="411" t="s">
        <v>8</v>
      </c>
      <c r="J487" s="411" t="s">
        <v>9</v>
      </c>
      <c r="K487" s="411" t="s">
        <v>10</v>
      </c>
      <c r="L487" s="411" t="s">
        <v>114</v>
      </c>
    </row>
    <row r="488" spans="1:12" ht="39.75" customHeight="1" x14ac:dyDescent="0.25">
      <c r="A488" s="412"/>
      <c r="B488" s="412"/>
      <c r="C488" s="416"/>
      <c r="D488" s="412"/>
      <c r="E488" s="412"/>
      <c r="F488" s="412"/>
      <c r="G488" s="275" t="s">
        <v>107</v>
      </c>
      <c r="H488" s="169" t="s">
        <v>110</v>
      </c>
      <c r="I488" s="412"/>
      <c r="J488" s="412"/>
      <c r="K488" s="412"/>
      <c r="L488" s="412"/>
    </row>
    <row r="489" spans="1:12" ht="39.75" customHeight="1" x14ac:dyDescent="0.25">
      <c r="A489" s="88">
        <v>1</v>
      </c>
      <c r="B489" s="88" t="s">
        <v>1262</v>
      </c>
      <c r="C489" s="151" t="s">
        <v>1263</v>
      </c>
      <c r="D489" s="88" t="s">
        <v>163</v>
      </c>
      <c r="E489" s="83" t="s">
        <v>477</v>
      </c>
      <c r="F489" s="88">
        <v>22110024182020</v>
      </c>
      <c r="G489" s="275" t="s">
        <v>478</v>
      </c>
      <c r="H489" s="169">
        <v>203366731</v>
      </c>
      <c r="I489" s="88" t="s">
        <v>1264</v>
      </c>
      <c r="J489" s="88">
        <v>3</v>
      </c>
      <c r="K489" s="88">
        <v>450000</v>
      </c>
      <c r="L489" s="88">
        <v>1350000</v>
      </c>
    </row>
    <row r="490" spans="1:12" ht="39.75" customHeight="1" x14ac:dyDescent="0.25">
      <c r="A490" s="13">
        <v>2</v>
      </c>
      <c r="B490" s="13" t="s">
        <v>1262</v>
      </c>
      <c r="C490" s="118" t="s">
        <v>1265</v>
      </c>
      <c r="D490" s="88" t="s">
        <v>163</v>
      </c>
      <c r="E490" s="83" t="s">
        <v>477</v>
      </c>
      <c r="F490" s="88">
        <v>22110042170279</v>
      </c>
      <c r="G490" s="3" t="s">
        <v>1266</v>
      </c>
      <c r="H490" s="13">
        <v>207096804</v>
      </c>
      <c r="I490" s="83" t="s">
        <v>1267</v>
      </c>
      <c r="J490" s="83">
        <v>480</v>
      </c>
      <c r="K490" s="110">
        <v>2750</v>
      </c>
      <c r="L490" s="114">
        <v>1320000</v>
      </c>
    </row>
    <row r="491" spans="1:12" ht="39.75" customHeight="1" x14ac:dyDescent="0.25">
      <c r="A491" s="13">
        <v>3</v>
      </c>
      <c r="B491" s="13" t="s">
        <v>1268</v>
      </c>
      <c r="C491" s="118" t="s">
        <v>1269</v>
      </c>
      <c r="D491" s="88" t="s">
        <v>163</v>
      </c>
      <c r="E491" s="83" t="s">
        <v>1270</v>
      </c>
      <c r="F491" s="88">
        <v>22111008244206</v>
      </c>
      <c r="G491" s="89" t="s">
        <v>1271</v>
      </c>
      <c r="H491" s="13">
        <v>302638453</v>
      </c>
      <c r="I491" s="83" t="s">
        <v>224</v>
      </c>
      <c r="J491" s="83">
        <v>20</v>
      </c>
      <c r="K491" s="110">
        <v>16000</v>
      </c>
      <c r="L491" s="114">
        <v>320000</v>
      </c>
    </row>
    <row r="492" spans="1:12" ht="39.75" customHeight="1" x14ac:dyDescent="0.25">
      <c r="A492" s="13">
        <v>4</v>
      </c>
      <c r="B492" s="13" t="s">
        <v>1268</v>
      </c>
      <c r="C492" s="118" t="s">
        <v>1272</v>
      </c>
      <c r="D492" s="88" t="s">
        <v>163</v>
      </c>
      <c r="E492" s="83" t="s">
        <v>1270</v>
      </c>
      <c r="F492" s="88">
        <v>22111008244206</v>
      </c>
      <c r="G492" s="89" t="s">
        <v>1273</v>
      </c>
      <c r="H492" s="13">
        <v>307339133</v>
      </c>
      <c r="I492" s="83" t="s">
        <v>179</v>
      </c>
      <c r="J492" s="83">
        <v>2</v>
      </c>
      <c r="K492" s="110">
        <v>560000</v>
      </c>
      <c r="L492" s="114">
        <v>1120000</v>
      </c>
    </row>
    <row r="493" spans="1:12" ht="39.75" customHeight="1" x14ac:dyDescent="0.25">
      <c r="A493" s="13">
        <v>5</v>
      </c>
      <c r="B493" s="88" t="s">
        <v>1274</v>
      </c>
      <c r="C493" s="118" t="s">
        <v>265</v>
      </c>
      <c r="D493" s="88" t="s">
        <v>163</v>
      </c>
      <c r="E493" s="83" t="s">
        <v>1270</v>
      </c>
      <c r="F493" s="88">
        <v>22111008432485</v>
      </c>
      <c r="G493" s="89" t="s">
        <v>1275</v>
      </c>
      <c r="H493" s="13">
        <v>302757194</v>
      </c>
      <c r="I493" s="88" t="s">
        <v>220</v>
      </c>
      <c r="J493" s="88">
        <v>10</v>
      </c>
      <c r="K493" s="88">
        <v>50945</v>
      </c>
      <c r="L493" s="88">
        <v>509450</v>
      </c>
    </row>
    <row r="494" spans="1:12" ht="39.75" customHeight="1" x14ac:dyDescent="0.25">
      <c r="A494" s="13">
        <v>6</v>
      </c>
      <c r="B494" s="88" t="s">
        <v>1276</v>
      </c>
      <c r="C494" s="118" t="s">
        <v>1269</v>
      </c>
      <c r="D494" s="88" t="s">
        <v>163</v>
      </c>
      <c r="E494" s="83" t="s">
        <v>1270</v>
      </c>
      <c r="F494" s="88">
        <v>22111008432000</v>
      </c>
      <c r="G494" s="275" t="s">
        <v>1271</v>
      </c>
      <c r="H494" s="13">
        <v>302638453</v>
      </c>
      <c r="I494" s="83" t="s">
        <v>224</v>
      </c>
      <c r="J494" s="170">
        <v>20</v>
      </c>
      <c r="K494" s="110">
        <v>16000</v>
      </c>
      <c r="L494" s="114">
        <v>320000</v>
      </c>
    </row>
    <row r="495" spans="1:12" ht="39.75" customHeight="1" x14ac:dyDescent="0.3">
      <c r="A495" s="80"/>
      <c r="B495" s="160"/>
      <c r="C495" s="161"/>
      <c r="D495" s="130"/>
      <c r="E495" s="130"/>
      <c r="F495" s="162"/>
      <c r="G495" s="161"/>
      <c r="H495" s="162"/>
      <c r="I495" s="130"/>
      <c r="J495" s="130"/>
      <c r="K495" s="148"/>
      <c r="L495" s="149"/>
    </row>
    <row r="496" spans="1:12" ht="39.75" customHeight="1" x14ac:dyDescent="0.25">
      <c r="A496" s="410" t="s">
        <v>1864</v>
      </c>
      <c r="B496" s="410"/>
      <c r="C496" s="410"/>
      <c r="D496" s="410"/>
      <c r="E496" s="410"/>
      <c r="F496" s="410"/>
      <c r="G496" s="410"/>
      <c r="H496" s="410"/>
      <c r="I496" s="410"/>
      <c r="J496" s="410"/>
      <c r="K496" s="410"/>
      <c r="L496" s="410"/>
    </row>
    <row r="498" spans="1:16" ht="39.75" customHeight="1" x14ac:dyDescent="0.25">
      <c r="A498" s="411" t="s">
        <v>13</v>
      </c>
      <c r="B498" s="411" t="s">
        <v>14</v>
      </c>
      <c r="C498" s="415" t="s">
        <v>7</v>
      </c>
      <c r="D498" s="411" t="s">
        <v>57</v>
      </c>
      <c r="E498" s="411" t="s">
        <v>11</v>
      </c>
      <c r="F498" s="411" t="s">
        <v>12</v>
      </c>
      <c r="G498" s="417" t="s">
        <v>101</v>
      </c>
      <c r="H498" s="417"/>
      <c r="I498" s="411" t="s">
        <v>8</v>
      </c>
      <c r="J498" s="411" t="s">
        <v>9</v>
      </c>
      <c r="K498" s="411" t="s">
        <v>10</v>
      </c>
      <c r="L498" s="411" t="s">
        <v>114</v>
      </c>
    </row>
    <row r="499" spans="1:16" ht="39.75" customHeight="1" x14ac:dyDescent="0.25">
      <c r="A499" s="412"/>
      <c r="B499" s="412"/>
      <c r="C499" s="416"/>
      <c r="D499" s="412"/>
      <c r="E499" s="412"/>
      <c r="F499" s="412"/>
      <c r="G499" s="275" t="s">
        <v>107</v>
      </c>
      <c r="H499" s="169" t="s">
        <v>110</v>
      </c>
      <c r="I499" s="412"/>
      <c r="J499" s="412"/>
      <c r="K499" s="412"/>
      <c r="L499" s="412"/>
    </row>
    <row r="500" spans="1:16" ht="39.75" customHeight="1" x14ac:dyDescent="0.25">
      <c r="A500" s="13">
        <v>1</v>
      </c>
      <c r="B500" s="140" t="s">
        <v>19</v>
      </c>
      <c r="C500" s="159" t="s">
        <v>1278</v>
      </c>
      <c r="D500" s="83" t="s">
        <v>163</v>
      </c>
      <c r="E500" s="83" t="s">
        <v>331</v>
      </c>
      <c r="F500" s="119" t="s">
        <v>1279</v>
      </c>
      <c r="G500" s="159" t="s">
        <v>1280</v>
      </c>
      <c r="H500" s="141">
        <v>308480316</v>
      </c>
      <c r="I500" s="140" t="s">
        <v>179</v>
      </c>
      <c r="J500" s="140">
        <v>1</v>
      </c>
      <c r="K500" s="140">
        <v>955000</v>
      </c>
      <c r="L500" s="114">
        <f>+K500</f>
        <v>955000</v>
      </c>
    </row>
    <row r="501" spans="1:16" ht="39.75" customHeight="1" x14ac:dyDescent="0.25">
      <c r="A501" s="13">
        <v>2</v>
      </c>
      <c r="B501" s="140" t="s">
        <v>19</v>
      </c>
      <c r="C501" s="159" t="s">
        <v>1281</v>
      </c>
      <c r="D501" s="83" t="s">
        <v>163</v>
      </c>
      <c r="E501" s="83" t="s">
        <v>331</v>
      </c>
      <c r="F501" s="119" t="s">
        <v>1282</v>
      </c>
      <c r="G501" s="159" t="s">
        <v>1283</v>
      </c>
      <c r="H501" s="141" t="s">
        <v>1284</v>
      </c>
      <c r="I501" s="140" t="s">
        <v>179</v>
      </c>
      <c r="J501" s="140">
        <v>10</v>
      </c>
      <c r="K501" s="140">
        <v>2220000</v>
      </c>
      <c r="L501" s="114">
        <f t="shared" ref="L501:L509" si="13">+K501</f>
        <v>2220000</v>
      </c>
    </row>
    <row r="502" spans="1:16" ht="39.75" customHeight="1" x14ac:dyDescent="0.25">
      <c r="A502" s="13">
        <v>3</v>
      </c>
      <c r="B502" s="140" t="s">
        <v>19</v>
      </c>
      <c r="C502" s="159" t="s">
        <v>1285</v>
      </c>
      <c r="D502" s="140" t="s">
        <v>163</v>
      </c>
      <c r="E502" s="140" t="s">
        <v>331</v>
      </c>
      <c r="F502" s="119" t="s">
        <v>1286</v>
      </c>
      <c r="G502" s="159" t="s">
        <v>651</v>
      </c>
      <c r="H502" s="141">
        <v>305743511</v>
      </c>
      <c r="I502" s="140" t="s">
        <v>174</v>
      </c>
      <c r="J502" s="140">
        <v>50</v>
      </c>
      <c r="K502" s="140">
        <v>204000</v>
      </c>
      <c r="L502" s="114">
        <f t="shared" si="13"/>
        <v>204000</v>
      </c>
    </row>
    <row r="503" spans="1:16" ht="39.75" customHeight="1" x14ac:dyDescent="0.25">
      <c r="A503" s="13">
        <v>4</v>
      </c>
      <c r="B503" s="140" t="s">
        <v>19</v>
      </c>
      <c r="C503" s="159" t="s">
        <v>1287</v>
      </c>
      <c r="D503" s="140" t="s">
        <v>163</v>
      </c>
      <c r="E503" s="140" t="s">
        <v>331</v>
      </c>
      <c r="F503" s="119" t="s">
        <v>1286</v>
      </c>
      <c r="G503" s="159" t="s">
        <v>651</v>
      </c>
      <c r="H503" s="141">
        <v>305743511</v>
      </c>
      <c r="I503" s="140" t="s">
        <v>174</v>
      </c>
      <c r="J503" s="140">
        <v>25</v>
      </c>
      <c r="K503" s="140">
        <v>85000</v>
      </c>
      <c r="L503" s="114">
        <f t="shared" si="13"/>
        <v>85000</v>
      </c>
    </row>
    <row r="504" spans="1:16" ht="39.75" customHeight="1" x14ac:dyDescent="0.25">
      <c r="A504" s="13">
        <v>5</v>
      </c>
      <c r="B504" s="140" t="s">
        <v>19</v>
      </c>
      <c r="C504" s="159" t="s">
        <v>536</v>
      </c>
      <c r="D504" s="140" t="s">
        <v>163</v>
      </c>
      <c r="E504" s="140" t="s">
        <v>331</v>
      </c>
      <c r="F504" s="119" t="s">
        <v>1286</v>
      </c>
      <c r="G504" s="159" t="s">
        <v>651</v>
      </c>
      <c r="H504" s="141">
        <v>305743511</v>
      </c>
      <c r="I504" s="140" t="s">
        <v>179</v>
      </c>
      <c r="J504" s="140">
        <v>10</v>
      </c>
      <c r="K504" s="140">
        <v>81600</v>
      </c>
      <c r="L504" s="114">
        <f t="shared" si="13"/>
        <v>81600</v>
      </c>
    </row>
    <row r="505" spans="1:16" ht="39.75" customHeight="1" x14ac:dyDescent="0.25">
      <c r="A505" s="13">
        <v>6</v>
      </c>
      <c r="B505" s="140" t="s">
        <v>19</v>
      </c>
      <c r="C505" s="159" t="s">
        <v>287</v>
      </c>
      <c r="D505" s="140" t="s">
        <v>163</v>
      </c>
      <c r="E505" s="140" t="s">
        <v>331</v>
      </c>
      <c r="F505" s="119" t="s">
        <v>1288</v>
      </c>
      <c r="G505" s="159" t="s">
        <v>651</v>
      </c>
      <c r="H505" s="141">
        <v>305743511</v>
      </c>
      <c r="I505" s="140" t="s">
        <v>201</v>
      </c>
      <c r="J505" s="140">
        <v>10</v>
      </c>
      <c r="K505" s="140">
        <v>91200</v>
      </c>
      <c r="L505" s="114">
        <f t="shared" si="13"/>
        <v>91200</v>
      </c>
    </row>
    <row r="506" spans="1:16" ht="39.75" customHeight="1" x14ac:dyDescent="0.25">
      <c r="A506" s="13">
        <v>7</v>
      </c>
      <c r="B506" s="140" t="s">
        <v>19</v>
      </c>
      <c r="C506" s="159" t="s">
        <v>1289</v>
      </c>
      <c r="D506" s="140" t="s">
        <v>163</v>
      </c>
      <c r="E506" s="140" t="s">
        <v>331</v>
      </c>
      <c r="F506" s="119" t="s">
        <v>1288</v>
      </c>
      <c r="G506" s="159" t="s">
        <v>651</v>
      </c>
      <c r="H506" s="141">
        <v>305743511</v>
      </c>
      <c r="I506" s="170" t="s">
        <v>179</v>
      </c>
      <c r="J506" s="170">
        <v>10</v>
      </c>
      <c r="K506" s="142">
        <v>121600</v>
      </c>
      <c r="L506" s="114">
        <f t="shared" si="13"/>
        <v>121600</v>
      </c>
    </row>
    <row r="507" spans="1:16" ht="39.75" customHeight="1" x14ac:dyDescent="0.25">
      <c r="A507" s="13">
        <v>8</v>
      </c>
      <c r="B507" s="140" t="s">
        <v>19</v>
      </c>
      <c r="C507" s="159" t="s">
        <v>1290</v>
      </c>
      <c r="D507" s="140" t="s">
        <v>163</v>
      </c>
      <c r="E507" s="140" t="s">
        <v>331</v>
      </c>
      <c r="F507" s="119" t="s">
        <v>1288</v>
      </c>
      <c r="G507" s="159" t="s">
        <v>651</v>
      </c>
      <c r="H507" s="141">
        <v>305743511</v>
      </c>
      <c r="I507" s="143" t="s">
        <v>179</v>
      </c>
      <c r="J507" s="143">
        <v>10</v>
      </c>
      <c r="K507" s="143">
        <v>34200</v>
      </c>
      <c r="L507" s="114">
        <f t="shared" si="13"/>
        <v>34200</v>
      </c>
    </row>
    <row r="508" spans="1:16" ht="39.75" customHeight="1" x14ac:dyDescent="0.25">
      <c r="A508" s="13">
        <v>9</v>
      </c>
      <c r="B508" s="83" t="s">
        <v>19</v>
      </c>
      <c r="C508" s="159" t="s">
        <v>1291</v>
      </c>
      <c r="D508" s="83" t="s">
        <v>159</v>
      </c>
      <c r="E508" s="140" t="s">
        <v>331</v>
      </c>
      <c r="F508" s="119" t="s">
        <v>1292</v>
      </c>
      <c r="G508" s="159" t="s">
        <v>1293</v>
      </c>
      <c r="H508" s="141">
        <v>308522776</v>
      </c>
      <c r="I508" s="143" t="s">
        <v>179</v>
      </c>
      <c r="J508" s="143">
        <v>55</v>
      </c>
      <c r="K508" s="143">
        <v>8250000</v>
      </c>
      <c r="L508" s="114">
        <f t="shared" si="13"/>
        <v>8250000</v>
      </c>
    </row>
    <row r="509" spans="1:16" ht="39.75" customHeight="1" x14ac:dyDescent="0.25">
      <c r="A509" s="13">
        <v>10</v>
      </c>
      <c r="B509" s="83" t="s">
        <v>19</v>
      </c>
      <c r="C509" s="159" t="s">
        <v>1294</v>
      </c>
      <c r="D509" s="83" t="s">
        <v>159</v>
      </c>
      <c r="E509" s="140" t="s">
        <v>331</v>
      </c>
      <c r="F509" s="119" t="s">
        <v>1295</v>
      </c>
      <c r="G509" s="159" t="s">
        <v>1293</v>
      </c>
      <c r="H509" s="141">
        <v>308522776</v>
      </c>
      <c r="I509" s="143" t="s">
        <v>179</v>
      </c>
      <c r="J509" s="143">
        <v>3</v>
      </c>
      <c r="K509" s="143">
        <v>3000000</v>
      </c>
      <c r="L509" s="114">
        <f t="shared" si="13"/>
        <v>3000000</v>
      </c>
    </row>
    <row r="510" spans="1:16" ht="39.75" customHeight="1" x14ac:dyDescent="0.3">
      <c r="A510" s="80"/>
      <c r="B510" s="160"/>
      <c r="C510" s="161"/>
      <c r="D510" s="130"/>
      <c r="E510" s="130"/>
      <c r="F510" s="162"/>
      <c r="G510" s="161"/>
      <c r="H510" s="162"/>
      <c r="I510" s="130"/>
      <c r="J510" s="130"/>
      <c r="K510" s="148"/>
      <c r="L510" s="149"/>
    </row>
    <row r="511" spans="1:16" ht="127.5" customHeight="1" x14ac:dyDescent="0.25">
      <c r="A511" s="321" t="s">
        <v>1865</v>
      </c>
      <c r="B511" s="321"/>
      <c r="C511" s="321"/>
      <c r="D511" s="321"/>
      <c r="E511" s="321"/>
      <c r="F511" s="321"/>
      <c r="G511" s="321"/>
      <c r="H511" s="321"/>
      <c r="I511" s="321"/>
      <c r="J511" s="321"/>
      <c r="K511" s="321"/>
      <c r="L511" s="321"/>
      <c r="M511" s="10"/>
      <c r="N511" s="10"/>
      <c r="O511" s="10"/>
      <c r="P511" s="10"/>
    </row>
    <row r="513" spans="1:17" ht="39.75" customHeight="1" x14ac:dyDescent="0.25">
      <c r="A513" s="351" t="s">
        <v>13</v>
      </c>
      <c r="B513" s="351" t="s">
        <v>14</v>
      </c>
      <c r="C513" s="360" t="s">
        <v>7</v>
      </c>
      <c r="D513" s="351" t="s">
        <v>57</v>
      </c>
      <c r="E513" s="351" t="s">
        <v>11</v>
      </c>
      <c r="F513" s="351" t="s">
        <v>12</v>
      </c>
      <c r="G513" s="303" t="s">
        <v>101</v>
      </c>
      <c r="H513" s="303"/>
      <c r="I513" s="351" t="s">
        <v>8</v>
      </c>
      <c r="J513" s="351" t="s">
        <v>9</v>
      </c>
      <c r="K513" s="351" t="s">
        <v>10</v>
      </c>
      <c r="L513" s="351" t="s">
        <v>114</v>
      </c>
      <c r="Q513" s="12"/>
    </row>
    <row r="514" spans="1:17" ht="39.75" customHeight="1" x14ac:dyDescent="0.25">
      <c r="A514" s="352"/>
      <c r="B514" s="352"/>
      <c r="C514" s="361"/>
      <c r="D514" s="352"/>
      <c r="E514" s="352"/>
      <c r="F514" s="352"/>
      <c r="G514" s="277" t="s">
        <v>107</v>
      </c>
      <c r="H514" s="168" t="s">
        <v>110</v>
      </c>
      <c r="I514" s="352"/>
      <c r="J514" s="352"/>
      <c r="K514" s="352"/>
      <c r="L514" s="352"/>
    </row>
    <row r="515" spans="1:17" ht="39.75" customHeight="1" x14ac:dyDescent="0.25">
      <c r="A515" s="115">
        <v>1</v>
      </c>
      <c r="B515" s="115" t="s">
        <v>1298</v>
      </c>
      <c r="C515" s="206" t="s">
        <v>265</v>
      </c>
      <c r="D515" s="207" t="s">
        <v>163</v>
      </c>
      <c r="E515" s="207" t="s">
        <v>200</v>
      </c>
      <c r="F515" s="207">
        <v>382577</v>
      </c>
      <c r="G515" s="144" t="s">
        <v>1299</v>
      </c>
      <c r="H515" s="115">
        <v>308137384</v>
      </c>
      <c r="I515" s="207" t="s">
        <v>220</v>
      </c>
      <c r="J515" s="207">
        <v>25</v>
      </c>
      <c r="K515" s="209">
        <v>49894</v>
      </c>
      <c r="L515" s="210">
        <f t="shared" ref="L515:L524" si="14">J515*K515</f>
        <v>1247350</v>
      </c>
    </row>
    <row r="516" spans="1:17" ht="39.75" customHeight="1" x14ac:dyDescent="0.25">
      <c r="A516" s="115">
        <f>+A515+1</f>
        <v>2</v>
      </c>
      <c r="B516" s="115" t="s">
        <v>1028</v>
      </c>
      <c r="C516" s="206" t="s">
        <v>1300</v>
      </c>
      <c r="D516" s="207" t="s">
        <v>163</v>
      </c>
      <c r="E516" s="207" t="s">
        <v>200</v>
      </c>
      <c r="F516" s="207">
        <v>345257</v>
      </c>
      <c r="G516" s="144" t="s">
        <v>1301</v>
      </c>
      <c r="H516" s="115">
        <v>308101406</v>
      </c>
      <c r="I516" s="207" t="s">
        <v>220</v>
      </c>
      <c r="J516" s="207">
        <v>11</v>
      </c>
      <c r="K516" s="209">
        <v>18900</v>
      </c>
      <c r="L516" s="210">
        <f t="shared" si="14"/>
        <v>207900</v>
      </c>
    </row>
    <row r="517" spans="1:17" ht="39.75" customHeight="1" x14ac:dyDescent="0.25">
      <c r="A517" s="115">
        <f>+A516+1</f>
        <v>3</v>
      </c>
      <c r="B517" s="115" t="s">
        <v>1028</v>
      </c>
      <c r="C517" s="206" t="s">
        <v>1302</v>
      </c>
      <c r="D517" s="207" t="s">
        <v>163</v>
      </c>
      <c r="E517" s="207" t="s">
        <v>200</v>
      </c>
      <c r="F517" s="207">
        <v>340770</v>
      </c>
      <c r="G517" s="144" t="s">
        <v>894</v>
      </c>
      <c r="H517" s="115">
        <v>306089114</v>
      </c>
      <c r="I517" s="207" t="s">
        <v>179</v>
      </c>
      <c r="J517" s="207">
        <v>6</v>
      </c>
      <c r="K517" s="209">
        <v>18000</v>
      </c>
      <c r="L517" s="210">
        <f t="shared" si="14"/>
        <v>108000</v>
      </c>
    </row>
    <row r="518" spans="1:17" ht="39.75" customHeight="1" x14ac:dyDescent="0.25">
      <c r="A518" s="115">
        <v>4</v>
      </c>
      <c r="B518" s="115" t="s">
        <v>1028</v>
      </c>
      <c r="C518" s="206" t="s">
        <v>1302</v>
      </c>
      <c r="D518" s="207" t="s">
        <v>163</v>
      </c>
      <c r="E518" s="207" t="s">
        <v>200</v>
      </c>
      <c r="F518" s="207">
        <v>340814</v>
      </c>
      <c r="G518" s="144" t="s">
        <v>1303</v>
      </c>
      <c r="H518" s="115">
        <v>308564985</v>
      </c>
      <c r="I518" s="207" t="s">
        <v>179</v>
      </c>
      <c r="J518" s="207">
        <v>48</v>
      </c>
      <c r="K518" s="209">
        <v>1099</v>
      </c>
      <c r="L518" s="210">
        <f t="shared" si="14"/>
        <v>52752</v>
      </c>
    </row>
    <row r="519" spans="1:17" ht="39.75" customHeight="1" x14ac:dyDescent="0.25">
      <c r="A519" s="115">
        <v>5</v>
      </c>
      <c r="B519" s="115" t="s">
        <v>1028</v>
      </c>
      <c r="C519" s="206" t="s">
        <v>1304</v>
      </c>
      <c r="D519" s="207" t="s">
        <v>163</v>
      </c>
      <c r="E519" s="207" t="s">
        <v>200</v>
      </c>
      <c r="F519" s="207">
        <v>341085</v>
      </c>
      <c r="G519" s="144" t="s">
        <v>1305</v>
      </c>
      <c r="H519" s="115">
        <v>31901870050091</v>
      </c>
      <c r="I519" s="207" t="s">
        <v>179</v>
      </c>
      <c r="J519" s="207">
        <v>30</v>
      </c>
      <c r="K519" s="209">
        <v>2800</v>
      </c>
      <c r="L519" s="210">
        <f t="shared" si="14"/>
        <v>84000</v>
      </c>
    </row>
    <row r="520" spans="1:17" ht="39.75" customHeight="1" x14ac:dyDescent="0.25">
      <c r="A520" s="115">
        <v>6</v>
      </c>
      <c r="B520" s="115" t="s">
        <v>1028</v>
      </c>
      <c r="C520" s="206" t="s">
        <v>524</v>
      </c>
      <c r="D520" s="207" t="s">
        <v>163</v>
      </c>
      <c r="E520" s="207" t="s">
        <v>200</v>
      </c>
      <c r="F520" s="207">
        <v>341074</v>
      </c>
      <c r="G520" s="144" t="s">
        <v>503</v>
      </c>
      <c r="H520" s="115">
        <v>308193245</v>
      </c>
      <c r="I520" s="207" t="s">
        <v>220</v>
      </c>
      <c r="J520" s="207">
        <v>5</v>
      </c>
      <c r="K520" s="209">
        <v>14000</v>
      </c>
      <c r="L520" s="210">
        <f t="shared" si="14"/>
        <v>70000</v>
      </c>
    </row>
    <row r="521" spans="1:17" ht="39.75" customHeight="1" x14ac:dyDescent="0.25">
      <c r="A521" s="13">
        <v>7</v>
      </c>
      <c r="B521" s="115" t="s">
        <v>1028</v>
      </c>
      <c r="C521" s="211" t="s">
        <v>1290</v>
      </c>
      <c r="D521" s="166" t="s">
        <v>163</v>
      </c>
      <c r="E521" s="166" t="s">
        <v>200</v>
      </c>
      <c r="F521" s="166">
        <v>341173</v>
      </c>
      <c r="G521" s="3" t="s">
        <v>1306</v>
      </c>
      <c r="H521" s="13">
        <v>42804913900015</v>
      </c>
      <c r="I521" s="166" t="s">
        <v>179</v>
      </c>
      <c r="J521" s="166">
        <v>10</v>
      </c>
      <c r="K521" s="212">
        <v>5177</v>
      </c>
      <c r="L521" s="150">
        <f t="shared" si="14"/>
        <v>51770</v>
      </c>
    </row>
    <row r="522" spans="1:17" ht="39.75" customHeight="1" x14ac:dyDescent="0.25">
      <c r="A522" s="13">
        <v>8</v>
      </c>
      <c r="B522" s="115" t="s">
        <v>1028</v>
      </c>
      <c r="C522" s="211" t="s">
        <v>566</v>
      </c>
      <c r="D522" s="166" t="s">
        <v>163</v>
      </c>
      <c r="E522" s="166" t="s">
        <v>200</v>
      </c>
      <c r="F522" s="166">
        <v>341174</v>
      </c>
      <c r="G522" s="3" t="s">
        <v>324</v>
      </c>
      <c r="H522" s="13">
        <v>308193245</v>
      </c>
      <c r="I522" s="166" t="s">
        <v>220</v>
      </c>
      <c r="J522" s="166">
        <v>5</v>
      </c>
      <c r="K522" s="212">
        <v>32000</v>
      </c>
      <c r="L522" s="150">
        <f t="shared" si="14"/>
        <v>160000</v>
      </c>
    </row>
    <row r="523" spans="1:17" ht="39.75" customHeight="1" x14ac:dyDescent="0.25">
      <c r="A523" s="13">
        <v>9</v>
      </c>
      <c r="B523" s="115" t="s">
        <v>1028</v>
      </c>
      <c r="C523" s="211" t="s">
        <v>242</v>
      </c>
      <c r="D523" s="166" t="s">
        <v>163</v>
      </c>
      <c r="E523" s="166" t="s">
        <v>200</v>
      </c>
      <c r="F523" s="166">
        <v>341199</v>
      </c>
      <c r="G523" s="3" t="s">
        <v>503</v>
      </c>
      <c r="H523" s="13">
        <v>305857804</v>
      </c>
      <c r="I523" s="166" t="s">
        <v>179</v>
      </c>
      <c r="J523" s="166">
        <v>6</v>
      </c>
      <c r="K523" s="212">
        <v>9000</v>
      </c>
      <c r="L523" s="150">
        <f t="shared" si="14"/>
        <v>54000</v>
      </c>
    </row>
    <row r="524" spans="1:17" ht="39.75" customHeight="1" x14ac:dyDescent="0.25">
      <c r="A524" s="13">
        <v>10</v>
      </c>
      <c r="B524" s="115" t="s">
        <v>1028</v>
      </c>
      <c r="C524" s="211" t="s">
        <v>616</v>
      </c>
      <c r="D524" s="166" t="s">
        <v>163</v>
      </c>
      <c r="E524" s="166" t="s">
        <v>200</v>
      </c>
      <c r="F524" s="166">
        <v>341339</v>
      </c>
      <c r="G524" s="3" t="s">
        <v>1307</v>
      </c>
      <c r="H524" s="13">
        <v>533479733</v>
      </c>
      <c r="I524" s="166" t="s">
        <v>179</v>
      </c>
      <c r="J524" s="166">
        <v>4</v>
      </c>
      <c r="K524" s="212">
        <v>71000</v>
      </c>
      <c r="L524" s="150">
        <f t="shared" si="14"/>
        <v>284000</v>
      </c>
    </row>
    <row r="525" spans="1:17" ht="39.75" customHeight="1" x14ac:dyDescent="0.3">
      <c r="A525" s="80"/>
      <c r="B525" s="160"/>
      <c r="C525" s="161"/>
      <c r="D525" s="130"/>
      <c r="E525" s="130"/>
      <c r="F525" s="162"/>
      <c r="G525" s="161"/>
      <c r="H525" s="162"/>
      <c r="I525" s="130"/>
      <c r="J525" s="130"/>
      <c r="K525" s="148"/>
      <c r="L525" s="149"/>
    </row>
    <row r="526" spans="1:17" ht="95.25" customHeight="1" x14ac:dyDescent="0.25">
      <c r="A526" s="410" t="s">
        <v>1866</v>
      </c>
      <c r="B526" s="410"/>
      <c r="C526" s="410"/>
      <c r="D526" s="410"/>
      <c r="E526" s="410"/>
      <c r="F526" s="410"/>
      <c r="G526" s="410"/>
      <c r="H526" s="410"/>
      <c r="I526" s="410"/>
      <c r="J526" s="410"/>
      <c r="K526" s="410"/>
      <c r="L526" s="410"/>
    </row>
    <row r="527" spans="1:17" ht="39.75" customHeight="1" x14ac:dyDescent="0.25">
      <c r="A527" s="1"/>
      <c r="B527" s="42"/>
      <c r="C527" s="1"/>
      <c r="D527" s="42"/>
      <c r="E527" s="42"/>
      <c r="F527" s="42"/>
      <c r="G527" s="1"/>
      <c r="H527" s="42"/>
      <c r="I527" s="42"/>
      <c r="J527" s="42"/>
      <c r="K527" s="42"/>
      <c r="L527" s="42"/>
    </row>
    <row r="528" spans="1:17" ht="39.75" customHeight="1" x14ac:dyDescent="0.25">
      <c r="A528" s="310" t="s">
        <v>13</v>
      </c>
      <c r="B528" s="310" t="s">
        <v>14</v>
      </c>
      <c r="C528" s="402" t="s">
        <v>7</v>
      </c>
      <c r="D528" s="310" t="s">
        <v>57</v>
      </c>
      <c r="E528" s="310" t="s">
        <v>11</v>
      </c>
      <c r="F528" s="310" t="s">
        <v>12</v>
      </c>
      <c r="G528" s="404" t="s">
        <v>101</v>
      </c>
      <c r="H528" s="404"/>
      <c r="I528" s="310" t="s">
        <v>8</v>
      </c>
      <c r="J528" s="310" t="s">
        <v>9</v>
      </c>
      <c r="K528" s="310" t="s">
        <v>10</v>
      </c>
      <c r="L528" s="310" t="s">
        <v>114</v>
      </c>
    </row>
    <row r="529" spans="1:12" ht="39.75" customHeight="1" x14ac:dyDescent="0.25">
      <c r="A529" s="312"/>
      <c r="B529" s="312"/>
      <c r="C529" s="403"/>
      <c r="D529" s="312"/>
      <c r="E529" s="312"/>
      <c r="F529" s="312"/>
      <c r="G529" s="274" t="s">
        <v>107</v>
      </c>
      <c r="H529" s="170" t="s">
        <v>110</v>
      </c>
      <c r="I529" s="312"/>
      <c r="J529" s="312"/>
      <c r="K529" s="312"/>
      <c r="L529" s="312"/>
    </row>
    <row r="530" spans="1:12" ht="39.75" customHeight="1" x14ac:dyDescent="0.25">
      <c r="A530" s="16">
        <v>1</v>
      </c>
      <c r="B530" s="83" t="s">
        <v>18</v>
      </c>
      <c r="C530" s="118" t="s">
        <v>444</v>
      </c>
      <c r="D530" s="83" t="s">
        <v>254</v>
      </c>
      <c r="E530" s="83" t="s">
        <v>425</v>
      </c>
      <c r="F530" s="127">
        <v>22110024252263</v>
      </c>
      <c r="G530" s="118" t="s">
        <v>445</v>
      </c>
      <c r="H530" s="16">
        <v>203366731</v>
      </c>
      <c r="I530" s="83" t="s">
        <v>446</v>
      </c>
      <c r="J530" s="110">
        <v>1</v>
      </c>
      <c r="K530" s="83">
        <v>125.9</v>
      </c>
      <c r="L530" s="111">
        <v>125.9</v>
      </c>
    </row>
    <row r="531" spans="1:12" ht="39.75" customHeight="1" x14ac:dyDescent="0.25">
      <c r="A531" s="16">
        <f>+A530+1</f>
        <v>2</v>
      </c>
      <c r="B531" s="83" t="s">
        <v>18</v>
      </c>
      <c r="C531" s="118" t="s">
        <v>444</v>
      </c>
      <c r="D531" s="83" t="s">
        <v>254</v>
      </c>
      <c r="E531" s="83" t="s">
        <v>425</v>
      </c>
      <c r="F531" s="127">
        <v>22110021252255</v>
      </c>
      <c r="G531" s="118" t="s">
        <v>447</v>
      </c>
      <c r="H531" s="16">
        <v>201440547</v>
      </c>
      <c r="I531" s="83" t="s">
        <v>446</v>
      </c>
      <c r="J531" s="110">
        <v>1</v>
      </c>
      <c r="K531" s="83">
        <v>69</v>
      </c>
      <c r="L531" s="111">
        <v>69</v>
      </c>
    </row>
    <row r="532" spans="1:12" ht="39.75" customHeight="1" x14ac:dyDescent="0.25">
      <c r="A532" s="16">
        <f>+A531+1</f>
        <v>3</v>
      </c>
      <c r="B532" s="83" t="s">
        <v>18</v>
      </c>
      <c r="C532" s="118" t="s">
        <v>448</v>
      </c>
      <c r="D532" s="83" t="s">
        <v>254</v>
      </c>
      <c r="E532" s="83" t="s">
        <v>425</v>
      </c>
      <c r="F532" s="127">
        <v>22110042234746</v>
      </c>
      <c r="G532" s="118" t="s">
        <v>449</v>
      </c>
      <c r="H532" s="16">
        <v>300970850</v>
      </c>
      <c r="I532" s="83" t="s">
        <v>450</v>
      </c>
      <c r="J532" s="110">
        <v>9</v>
      </c>
      <c r="K532" s="83">
        <v>444.2</v>
      </c>
      <c r="L532" s="111">
        <v>3997.5</v>
      </c>
    </row>
    <row r="533" spans="1:12" ht="39.75" customHeight="1" x14ac:dyDescent="0.25">
      <c r="A533" s="16">
        <v>4</v>
      </c>
      <c r="B533" s="83" t="s">
        <v>18</v>
      </c>
      <c r="C533" s="118" t="s">
        <v>451</v>
      </c>
      <c r="D533" s="83" t="s">
        <v>254</v>
      </c>
      <c r="E533" s="83" t="s">
        <v>425</v>
      </c>
      <c r="F533" s="127">
        <v>22110024026772</v>
      </c>
      <c r="G533" s="118" t="s">
        <v>452</v>
      </c>
      <c r="H533" s="83">
        <v>204663354</v>
      </c>
      <c r="I533" s="83" t="s">
        <v>446</v>
      </c>
      <c r="J533" s="110">
        <v>1</v>
      </c>
      <c r="K533" s="83">
        <v>3000</v>
      </c>
      <c r="L533" s="111">
        <v>3000</v>
      </c>
    </row>
    <row r="534" spans="1:12" ht="39.75" customHeight="1" x14ac:dyDescent="0.25">
      <c r="A534" s="16">
        <v>5</v>
      </c>
      <c r="B534" s="83" t="s">
        <v>18</v>
      </c>
      <c r="C534" s="118" t="s">
        <v>444</v>
      </c>
      <c r="D534" s="83" t="s">
        <v>443</v>
      </c>
      <c r="E534" s="83" t="s">
        <v>425</v>
      </c>
      <c r="F534" s="127">
        <v>22110024313346</v>
      </c>
      <c r="G534" s="118" t="s">
        <v>445</v>
      </c>
      <c r="H534" s="83">
        <v>203366731</v>
      </c>
      <c r="I534" s="83" t="s">
        <v>446</v>
      </c>
      <c r="J534" s="110">
        <v>1</v>
      </c>
      <c r="K534" s="83">
        <v>202.6</v>
      </c>
      <c r="L534" s="111">
        <v>202.6</v>
      </c>
    </row>
    <row r="535" spans="1:12" ht="39.75" customHeight="1" x14ac:dyDescent="0.25">
      <c r="A535" s="16">
        <v>6</v>
      </c>
      <c r="B535" s="83" t="s">
        <v>18</v>
      </c>
      <c r="C535" s="118" t="s">
        <v>453</v>
      </c>
      <c r="D535" s="83" t="s">
        <v>443</v>
      </c>
      <c r="E535" s="83" t="s">
        <v>425</v>
      </c>
      <c r="F535" s="127">
        <v>22110045282496</v>
      </c>
      <c r="G535" s="118" t="s">
        <v>454</v>
      </c>
      <c r="H535" s="83">
        <v>204666326</v>
      </c>
      <c r="I535" s="83" t="s">
        <v>446</v>
      </c>
      <c r="J535" s="110">
        <v>1</v>
      </c>
      <c r="K535" s="83">
        <v>708.4</v>
      </c>
      <c r="L535" s="111">
        <v>708.4</v>
      </c>
    </row>
    <row r="536" spans="1:12" ht="39.75" customHeight="1" x14ac:dyDescent="0.25">
      <c r="A536" s="16">
        <v>7</v>
      </c>
      <c r="B536" s="83" t="s">
        <v>18</v>
      </c>
      <c r="C536" s="118" t="s">
        <v>455</v>
      </c>
      <c r="D536" s="83" t="s">
        <v>443</v>
      </c>
      <c r="E536" s="83" t="s">
        <v>425</v>
      </c>
      <c r="F536" s="127">
        <v>22110010257397</v>
      </c>
      <c r="G536" s="118" t="s">
        <v>456</v>
      </c>
      <c r="H536" s="83">
        <v>305109680</v>
      </c>
      <c r="I536" s="83" t="s">
        <v>446</v>
      </c>
      <c r="J536" s="110">
        <v>1</v>
      </c>
      <c r="K536" s="83">
        <v>1744.7</v>
      </c>
      <c r="L536" s="111">
        <v>1744.7</v>
      </c>
    </row>
    <row r="537" spans="1:12" ht="39.75" customHeight="1" x14ac:dyDescent="0.25">
      <c r="A537" s="16">
        <v>8</v>
      </c>
      <c r="B537" s="83" t="s">
        <v>18</v>
      </c>
      <c r="C537" s="118" t="s">
        <v>453</v>
      </c>
      <c r="D537" s="83" t="s">
        <v>443</v>
      </c>
      <c r="E537" s="83" t="s">
        <v>425</v>
      </c>
      <c r="F537" s="127">
        <v>22111008086627</v>
      </c>
      <c r="G537" s="118" t="s">
        <v>457</v>
      </c>
      <c r="H537" s="83">
        <v>304874476</v>
      </c>
      <c r="I537" s="83" t="s">
        <v>446</v>
      </c>
      <c r="J537" s="110">
        <v>1</v>
      </c>
      <c r="K537" s="83">
        <v>14247.7</v>
      </c>
      <c r="L537" s="111">
        <v>14247.7</v>
      </c>
    </row>
    <row r="538" spans="1:12" ht="39.75" customHeight="1" x14ac:dyDescent="0.25">
      <c r="A538" s="16">
        <v>9</v>
      </c>
      <c r="B538" s="83" t="s">
        <v>18</v>
      </c>
      <c r="C538" s="118" t="s">
        <v>458</v>
      </c>
      <c r="D538" s="83" t="s">
        <v>443</v>
      </c>
      <c r="E538" s="83" t="s">
        <v>425</v>
      </c>
      <c r="F538" s="127">
        <v>22111008088462</v>
      </c>
      <c r="G538" s="118" t="s">
        <v>459</v>
      </c>
      <c r="H538" s="83">
        <v>498934040</v>
      </c>
      <c r="I538" s="83" t="s">
        <v>446</v>
      </c>
      <c r="J538" s="110">
        <v>1</v>
      </c>
      <c r="K538" s="83">
        <v>500</v>
      </c>
      <c r="L538" s="111">
        <v>500</v>
      </c>
    </row>
    <row r="539" spans="1:12" ht="39.75" customHeight="1" x14ac:dyDescent="0.25">
      <c r="A539" s="16">
        <v>10</v>
      </c>
      <c r="B539" s="83" t="s">
        <v>18</v>
      </c>
      <c r="C539" s="118" t="s">
        <v>460</v>
      </c>
      <c r="D539" s="83" t="s">
        <v>443</v>
      </c>
      <c r="E539" s="83"/>
      <c r="F539" s="127"/>
      <c r="G539" s="118" t="s">
        <v>461</v>
      </c>
      <c r="H539" s="83">
        <v>200933985</v>
      </c>
      <c r="I539" s="83" t="s">
        <v>446</v>
      </c>
      <c r="J539" s="110">
        <v>1</v>
      </c>
      <c r="K539" s="83">
        <v>3000</v>
      </c>
      <c r="L539" s="111">
        <v>3000</v>
      </c>
    </row>
    <row r="540" spans="1:12" ht="39.75" customHeight="1" x14ac:dyDescent="0.3">
      <c r="A540" s="80"/>
      <c r="B540" s="160"/>
      <c r="C540" s="161"/>
      <c r="D540" s="130"/>
      <c r="E540" s="130"/>
      <c r="F540" s="162"/>
      <c r="G540" s="161"/>
      <c r="H540" s="162"/>
      <c r="I540" s="130"/>
      <c r="J540" s="130"/>
      <c r="K540" s="148"/>
      <c r="L540" s="149"/>
    </row>
    <row r="541" spans="1:12" ht="39.75" customHeight="1" x14ac:dyDescent="0.3">
      <c r="A541" s="80"/>
      <c r="B541" s="160"/>
      <c r="C541" s="161"/>
      <c r="D541" s="130"/>
      <c r="E541" s="130"/>
      <c r="F541" s="162"/>
      <c r="G541" s="161"/>
      <c r="H541" s="162"/>
      <c r="I541" s="130"/>
      <c r="J541" s="130"/>
      <c r="K541" s="148"/>
      <c r="L541" s="149"/>
    </row>
    <row r="542" spans="1:12" ht="94.5" customHeight="1" x14ac:dyDescent="0.25">
      <c r="A542" s="321" t="s">
        <v>1867</v>
      </c>
      <c r="B542" s="321"/>
      <c r="C542" s="321"/>
      <c r="D542" s="321"/>
      <c r="E542" s="321"/>
      <c r="F542" s="321"/>
      <c r="G542" s="321"/>
      <c r="H542" s="321"/>
      <c r="I542" s="321"/>
      <c r="J542" s="321"/>
      <c r="K542" s="321"/>
      <c r="L542" s="321"/>
    </row>
    <row r="544" spans="1:12" ht="39.75" customHeight="1" x14ac:dyDescent="0.25">
      <c r="A544" s="351" t="s">
        <v>13</v>
      </c>
      <c r="B544" s="351" t="s">
        <v>14</v>
      </c>
      <c r="C544" s="360" t="s">
        <v>7</v>
      </c>
      <c r="D544" s="351" t="s">
        <v>57</v>
      </c>
      <c r="E544" s="351" t="s">
        <v>11</v>
      </c>
      <c r="F544" s="351" t="s">
        <v>12</v>
      </c>
      <c r="G544" s="303" t="s">
        <v>101</v>
      </c>
      <c r="H544" s="303"/>
      <c r="I544" s="351" t="s">
        <v>8</v>
      </c>
      <c r="J544" s="351" t="s">
        <v>9</v>
      </c>
      <c r="K544" s="351" t="s">
        <v>10</v>
      </c>
      <c r="L544" s="351" t="s">
        <v>114</v>
      </c>
    </row>
    <row r="545" spans="1:12" ht="39.75" customHeight="1" x14ac:dyDescent="0.25">
      <c r="A545" s="352"/>
      <c r="B545" s="352"/>
      <c r="C545" s="361"/>
      <c r="D545" s="352"/>
      <c r="E545" s="352"/>
      <c r="F545" s="352"/>
      <c r="G545" s="277" t="s">
        <v>107</v>
      </c>
      <c r="H545" s="168" t="s">
        <v>110</v>
      </c>
      <c r="I545" s="352"/>
      <c r="J545" s="352"/>
      <c r="K545" s="352"/>
      <c r="L545" s="352"/>
    </row>
    <row r="546" spans="1:12" ht="39.75" customHeight="1" x14ac:dyDescent="0.25">
      <c r="A546" s="115">
        <v>1</v>
      </c>
      <c r="B546" s="115" t="s">
        <v>1311</v>
      </c>
      <c r="C546" s="206" t="s">
        <v>265</v>
      </c>
      <c r="D546" s="207" t="s">
        <v>163</v>
      </c>
      <c r="E546" s="207" t="s">
        <v>200</v>
      </c>
      <c r="F546" s="207">
        <v>394791</v>
      </c>
      <c r="G546" s="144" t="s">
        <v>604</v>
      </c>
      <c r="H546" s="115">
        <v>303055063</v>
      </c>
      <c r="I546" s="207" t="s">
        <v>179</v>
      </c>
      <c r="J546" s="207">
        <v>30</v>
      </c>
      <c r="K546" s="209">
        <v>53130</v>
      </c>
      <c r="L546" s="210">
        <f>J546*K546</f>
        <v>1593900</v>
      </c>
    </row>
    <row r="547" spans="1:12" ht="39.75" customHeight="1" x14ac:dyDescent="0.25">
      <c r="A547" s="399" t="s">
        <v>1357</v>
      </c>
      <c r="B547" s="400"/>
      <c r="C547" s="400"/>
      <c r="D547" s="400"/>
      <c r="E547" s="400"/>
      <c r="F547" s="400"/>
      <c r="G547" s="400"/>
      <c r="H547" s="400"/>
      <c r="I547" s="401"/>
      <c r="J547" s="207">
        <v>30</v>
      </c>
      <c r="K547" s="209">
        <v>53130</v>
      </c>
      <c r="L547" s="210">
        <f>J547*K547</f>
        <v>1593900</v>
      </c>
    </row>
    <row r="548" spans="1:12" ht="39.75" customHeight="1" x14ac:dyDescent="0.3">
      <c r="A548" s="80"/>
      <c r="B548" s="160"/>
      <c r="C548" s="161"/>
      <c r="D548" s="130"/>
      <c r="E548" s="130"/>
      <c r="F548" s="162"/>
      <c r="G548" s="161"/>
      <c r="H548" s="162"/>
      <c r="I548" s="130"/>
      <c r="J548" s="130"/>
      <c r="K548" s="148"/>
      <c r="L548" s="149"/>
    </row>
    <row r="549" spans="1:12" ht="129" customHeight="1" x14ac:dyDescent="0.25">
      <c r="A549" s="321" t="s">
        <v>1868</v>
      </c>
      <c r="B549" s="321"/>
      <c r="C549" s="321"/>
      <c r="D549" s="321"/>
      <c r="E549" s="321"/>
      <c r="F549" s="321"/>
      <c r="G549" s="321"/>
      <c r="H549" s="321"/>
      <c r="I549" s="321"/>
      <c r="J549" s="321"/>
      <c r="K549" s="321"/>
      <c r="L549" s="321"/>
    </row>
    <row r="550" spans="1:12" ht="18.75" x14ac:dyDescent="0.25"/>
    <row r="551" spans="1:12" ht="39.75" customHeight="1" x14ac:dyDescent="0.25">
      <c r="A551" s="351" t="s">
        <v>13</v>
      </c>
      <c r="B551" s="351" t="s">
        <v>14</v>
      </c>
      <c r="C551" s="360" t="s">
        <v>7</v>
      </c>
      <c r="D551" s="351" t="s">
        <v>57</v>
      </c>
      <c r="E551" s="351" t="s">
        <v>11</v>
      </c>
      <c r="F551" s="351" t="s">
        <v>12</v>
      </c>
      <c r="G551" s="303" t="s">
        <v>101</v>
      </c>
      <c r="H551" s="303"/>
      <c r="I551" s="351" t="s">
        <v>8</v>
      </c>
      <c r="J551" s="351" t="s">
        <v>9</v>
      </c>
      <c r="K551" s="351" t="s">
        <v>10</v>
      </c>
      <c r="L551" s="351" t="s">
        <v>114</v>
      </c>
    </row>
    <row r="552" spans="1:12" ht="39.75" customHeight="1" x14ac:dyDescent="0.25">
      <c r="A552" s="352"/>
      <c r="B552" s="352"/>
      <c r="C552" s="361"/>
      <c r="D552" s="352"/>
      <c r="E552" s="352"/>
      <c r="F552" s="352"/>
      <c r="G552" s="277" t="s">
        <v>107</v>
      </c>
      <c r="H552" s="168" t="s">
        <v>110</v>
      </c>
      <c r="I552" s="352"/>
      <c r="J552" s="352"/>
      <c r="K552" s="352"/>
      <c r="L552" s="352"/>
    </row>
    <row r="553" spans="1:12" ht="39.75" customHeight="1" x14ac:dyDescent="0.3">
      <c r="A553" s="13">
        <v>4</v>
      </c>
      <c r="B553" s="107" t="s">
        <v>1313</v>
      </c>
      <c r="C553" s="155" t="s">
        <v>1314</v>
      </c>
      <c r="D553" s="166" t="s">
        <v>162</v>
      </c>
      <c r="E553" s="166" t="s">
        <v>211</v>
      </c>
      <c r="F553" s="112"/>
      <c r="G553" s="3" t="s">
        <v>1315</v>
      </c>
      <c r="H553" s="109">
        <v>200933985</v>
      </c>
      <c r="I553" s="166" t="s">
        <v>393</v>
      </c>
      <c r="J553" s="166">
        <v>1</v>
      </c>
      <c r="K553" s="212">
        <v>300000</v>
      </c>
      <c r="L553" s="150">
        <f t="shared" ref="L553:L558" si="15">J553*K553</f>
        <v>300000</v>
      </c>
    </row>
    <row r="554" spans="1:12" ht="39.75" customHeight="1" x14ac:dyDescent="0.3">
      <c r="A554" s="13">
        <v>5</v>
      </c>
      <c r="B554" s="107" t="s">
        <v>1316</v>
      </c>
      <c r="C554" s="155" t="s">
        <v>1317</v>
      </c>
      <c r="D554" s="166" t="s">
        <v>163</v>
      </c>
      <c r="E554" s="166" t="s">
        <v>211</v>
      </c>
      <c r="F554" s="119" t="s">
        <v>1318</v>
      </c>
      <c r="G554" s="3" t="s">
        <v>1319</v>
      </c>
      <c r="H554" s="103" t="s">
        <v>1320</v>
      </c>
      <c r="I554" s="166" t="s">
        <v>220</v>
      </c>
      <c r="J554" s="166">
        <v>15</v>
      </c>
      <c r="K554" s="212">
        <v>60000</v>
      </c>
      <c r="L554" s="150">
        <f>J554*K554</f>
        <v>900000</v>
      </c>
    </row>
    <row r="555" spans="1:12" ht="39.75" customHeight="1" x14ac:dyDescent="0.3">
      <c r="A555" s="13">
        <v>6</v>
      </c>
      <c r="B555" s="107" t="s">
        <v>1321</v>
      </c>
      <c r="C555" s="155" t="s">
        <v>1322</v>
      </c>
      <c r="D555" s="166" t="s">
        <v>163</v>
      </c>
      <c r="E555" s="166" t="s">
        <v>211</v>
      </c>
      <c r="F555" s="119" t="s">
        <v>1323</v>
      </c>
      <c r="G555" s="3" t="s">
        <v>1324</v>
      </c>
      <c r="H555" s="103" t="s">
        <v>1325</v>
      </c>
      <c r="I555" s="166" t="s">
        <v>179</v>
      </c>
      <c r="J555" s="166">
        <v>1</v>
      </c>
      <c r="K555" s="212">
        <v>705600</v>
      </c>
      <c r="L555" s="150">
        <f t="shared" si="15"/>
        <v>705600</v>
      </c>
    </row>
    <row r="556" spans="1:12" ht="39.75" customHeight="1" x14ac:dyDescent="0.3">
      <c r="A556" s="13">
        <v>7</v>
      </c>
      <c r="B556" s="107" t="s">
        <v>1321</v>
      </c>
      <c r="C556" s="155" t="s">
        <v>1326</v>
      </c>
      <c r="D556" s="166" t="s">
        <v>163</v>
      </c>
      <c r="E556" s="166" t="s">
        <v>211</v>
      </c>
      <c r="F556" s="119" t="s">
        <v>1327</v>
      </c>
      <c r="G556" s="3" t="s">
        <v>1328</v>
      </c>
      <c r="H556" s="109">
        <v>207200895</v>
      </c>
      <c r="I556" s="166" t="s">
        <v>179</v>
      </c>
      <c r="J556" s="166">
        <v>1</v>
      </c>
      <c r="K556" s="212">
        <v>1600000</v>
      </c>
      <c r="L556" s="150">
        <f t="shared" si="15"/>
        <v>1600000</v>
      </c>
    </row>
    <row r="557" spans="1:12" ht="39.75" customHeight="1" x14ac:dyDescent="0.3">
      <c r="A557" s="13"/>
      <c r="B557" s="107" t="s">
        <v>1329</v>
      </c>
      <c r="C557" s="155" t="s">
        <v>1330</v>
      </c>
      <c r="D557" s="166" t="s">
        <v>162</v>
      </c>
      <c r="E557" s="166" t="s">
        <v>211</v>
      </c>
      <c r="F557" s="119" t="s">
        <v>1331</v>
      </c>
      <c r="G557" s="3" t="s">
        <v>1332</v>
      </c>
      <c r="H557" s="109">
        <v>205136865</v>
      </c>
      <c r="I557" s="166" t="s">
        <v>179</v>
      </c>
      <c r="J557" s="166">
        <v>1</v>
      </c>
      <c r="K557" s="212">
        <v>2076817.6</v>
      </c>
      <c r="L557" s="150">
        <f t="shared" si="15"/>
        <v>2076817.6</v>
      </c>
    </row>
    <row r="558" spans="1:12" ht="39.75" customHeight="1" x14ac:dyDescent="0.3">
      <c r="A558" s="13"/>
      <c r="B558" s="107" t="s">
        <v>1333</v>
      </c>
      <c r="C558" s="155" t="s">
        <v>1330</v>
      </c>
      <c r="D558" s="166" t="s">
        <v>163</v>
      </c>
      <c r="E558" s="166" t="s">
        <v>211</v>
      </c>
      <c r="F558" s="119" t="s">
        <v>1334</v>
      </c>
      <c r="G558" s="3" t="s">
        <v>1332</v>
      </c>
      <c r="H558" s="109">
        <v>205136865</v>
      </c>
      <c r="I558" s="166" t="s">
        <v>179</v>
      </c>
      <c r="J558" s="166">
        <v>1</v>
      </c>
      <c r="K558" s="212">
        <v>225288.45</v>
      </c>
      <c r="L558" s="150">
        <f t="shared" si="15"/>
        <v>225288.45</v>
      </c>
    </row>
    <row r="559" spans="1:12" ht="39.75" customHeight="1" x14ac:dyDescent="0.3">
      <c r="A559" s="13"/>
      <c r="B559" s="107"/>
      <c r="C559" s="291" t="s">
        <v>974</v>
      </c>
      <c r="D559" s="166"/>
      <c r="E559" s="166"/>
      <c r="F559" s="112"/>
      <c r="G559" s="154"/>
      <c r="H559" s="109"/>
      <c r="I559" s="166"/>
      <c r="J559" s="166"/>
      <c r="K559" s="212"/>
      <c r="L559" s="150">
        <f>SUM(L553:L558)</f>
        <v>5807706.0499999998</v>
      </c>
    </row>
    <row r="560" spans="1:12" ht="39.75" customHeight="1" x14ac:dyDescent="0.3">
      <c r="A560" s="80"/>
      <c r="B560" s="160"/>
      <c r="C560" s="161"/>
      <c r="D560" s="130"/>
      <c r="E560" s="130"/>
      <c r="F560" s="162"/>
      <c r="G560" s="161"/>
      <c r="H560" s="162"/>
      <c r="I560" s="130"/>
      <c r="J560" s="130"/>
      <c r="K560" s="148"/>
      <c r="L560" s="149"/>
    </row>
    <row r="561" spans="1:12" ht="72" customHeight="1" x14ac:dyDescent="0.25">
      <c r="A561" s="321" t="s">
        <v>1869</v>
      </c>
      <c r="B561" s="321"/>
      <c r="C561" s="321"/>
      <c r="D561" s="321"/>
      <c r="E561" s="321"/>
      <c r="F561" s="321"/>
      <c r="G561" s="321"/>
      <c r="H561" s="321"/>
      <c r="I561" s="321"/>
      <c r="J561" s="321"/>
      <c r="K561" s="321"/>
      <c r="L561" s="321"/>
    </row>
    <row r="563" spans="1:12" ht="39.75" customHeight="1" x14ac:dyDescent="0.25">
      <c r="A563" s="351" t="s">
        <v>13</v>
      </c>
      <c r="B563" s="351" t="s">
        <v>14</v>
      </c>
      <c r="C563" s="360" t="s">
        <v>7</v>
      </c>
      <c r="D563" s="351" t="s">
        <v>57</v>
      </c>
      <c r="E563" s="351" t="s">
        <v>11</v>
      </c>
      <c r="F563" s="351" t="s">
        <v>12</v>
      </c>
      <c r="G563" s="303" t="s">
        <v>101</v>
      </c>
      <c r="H563" s="303"/>
      <c r="I563" s="351" t="s">
        <v>8</v>
      </c>
      <c r="J563" s="351" t="s">
        <v>9</v>
      </c>
      <c r="K563" s="351" t="s">
        <v>10</v>
      </c>
      <c r="L563" s="351" t="s">
        <v>114</v>
      </c>
    </row>
    <row r="564" spans="1:12" ht="39.75" customHeight="1" x14ac:dyDescent="0.25">
      <c r="A564" s="352"/>
      <c r="B564" s="352"/>
      <c r="C564" s="361"/>
      <c r="D564" s="352"/>
      <c r="E564" s="352"/>
      <c r="F564" s="352"/>
      <c r="G564" s="277" t="s">
        <v>107</v>
      </c>
      <c r="H564" s="168" t="s">
        <v>110</v>
      </c>
      <c r="I564" s="352"/>
      <c r="J564" s="352"/>
      <c r="K564" s="352"/>
      <c r="L564" s="352"/>
    </row>
    <row r="565" spans="1:12" ht="39.75" customHeight="1" x14ac:dyDescent="0.25">
      <c r="A565" s="115">
        <v>1</v>
      </c>
      <c r="B565" s="115" t="s">
        <v>1336</v>
      </c>
      <c r="C565" s="206" t="s">
        <v>1337</v>
      </c>
      <c r="D565" s="207" t="s">
        <v>254</v>
      </c>
      <c r="E565" s="207" t="s">
        <v>200</v>
      </c>
      <c r="F565" s="207">
        <v>36</v>
      </c>
      <c r="G565" s="144" t="s">
        <v>1338</v>
      </c>
      <c r="H565" s="115">
        <v>308987633</v>
      </c>
      <c r="I565" s="207" t="s">
        <v>179</v>
      </c>
      <c r="J565" s="207">
        <v>25</v>
      </c>
      <c r="K565" s="209">
        <v>250000</v>
      </c>
      <c r="L565" s="210">
        <f>J565*K565</f>
        <v>6250000</v>
      </c>
    </row>
    <row r="566" spans="1:12" ht="39.75" customHeight="1" x14ac:dyDescent="0.25">
      <c r="A566" s="115">
        <f>+A565+1</f>
        <v>2</v>
      </c>
      <c r="B566" s="115" t="s">
        <v>1339</v>
      </c>
      <c r="C566" s="206" t="s">
        <v>473</v>
      </c>
      <c r="D566" s="207" t="s">
        <v>254</v>
      </c>
      <c r="E566" s="207" t="s">
        <v>200</v>
      </c>
      <c r="F566" s="207">
        <v>240749</v>
      </c>
      <c r="G566" s="144" t="s">
        <v>1340</v>
      </c>
      <c r="H566" s="115">
        <v>305236406</v>
      </c>
      <c r="I566" s="207" t="s">
        <v>179</v>
      </c>
      <c r="J566" s="207">
        <v>25</v>
      </c>
      <c r="K566" s="209">
        <v>474000</v>
      </c>
      <c r="L566" s="210">
        <f>J566*K566</f>
        <v>11850000</v>
      </c>
    </row>
    <row r="567" spans="1:12" ht="39.75" customHeight="1" x14ac:dyDescent="0.25">
      <c r="A567" s="115">
        <f>+A566+1</f>
        <v>3</v>
      </c>
      <c r="B567" s="115" t="s">
        <v>1341</v>
      </c>
      <c r="C567" s="206" t="s">
        <v>1342</v>
      </c>
      <c r="D567" s="207" t="s">
        <v>163</v>
      </c>
      <c r="E567" s="207" t="s">
        <v>200</v>
      </c>
      <c r="F567" s="207">
        <v>240757</v>
      </c>
      <c r="G567" s="144" t="s">
        <v>1340</v>
      </c>
      <c r="H567" s="115">
        <v>305236406</v>
      </c>
      <c r="I567" s="207" t="s">
        <v>179</v>
      </c>
      <c r="J567" s="207">
        <v>400</v>
      </c>
      <c r="K567" s="209">
        <v>29000</v>
      </c>
      <c r="L567" s="210">
        <f>J567*K567</f>
        <v>11600000</v>
      </c>
    </row>
    <row r="568" spans="1:12" ht="39.75" customHeight="1" x14ac:dyDescent="0.3">
      <c r="A568" s="80"/>
      <c r="B568" s="160"/>
      <c r="C568" s="161"/>
      <c r="D568" s="130"/>
      <c r="E568" s="130"/>
      <c r="F568" s="162"/>
      <c r="G568" s="161"/>
      <c r="H568" s="162"/>
      <c r="I568" s="130"/>
      <c r="J568" s="130"/>
      <c r="K568" s="148"/>
      <c r="L568" s="149"/>
    </row>
    <row r="569" spans="1:12" ht="93" customHeight="1" x14ac:dyDescent="0.25">
      <c r="A569" s="321" t="s">
        <v>1870</v>
      </c>
      <c r="B569" s="321"/>
      <c r="C569" s="321"/>
      <c r="D569" s="321"/>
      <c r="E569" s="321"/>
      <c r="F569" s="321"/>
      <c r="G569" s="321"/>
      <c r="H569" s="321"/>
      <c r="I569" s="321"/>
      <c r="J569" s="321"/>
      <c r="K569" s="321"/>
      <c r="L569" s="321"/>
    </row>
    <row r="571" spans="1:12" ht="39.75" customHeight="1" x14ac:dyDescent="0.25">
      <c r="A571" s="351" t="s">
        <v>13</v>
      </c>
      <c r="B571" s="351" t="s">
        <v>14</v>
      </c>
      <c r="C571" s="360" t="s">
        <v>7</v>
      </c>
      <c r="D571" s="351" t="s">
        <v>57</v>
      </c>
      <c r="E571" s="351" t="s">
        <v>11</v>
      </c>
      <c r="F571" s="351" t="s">
        <v>12</v>
      </c>
      <c r="G571" s="303" t="s">
        <v>101</v>
      </c>
      <c r="H571" s="303"/>
      <c r="I571" s="351" t="s">
        <v>8</v>
      </c>
      <c r="J571" s="351" t="s">
        <v>9</v>
      </c>
      <c r="K571" s="351" t="s">
        <v>10</v>
      </c>
      <c r="L571" s="351" t="s">
        <v>114</v>
      </c>
    </row>
    <row r="572" spans="1:12" ht="39.75" customHeight="1" x14ac:dyDescent="0.25">
      <c r="A572" s="352"/>
      <c r="B572" s="352"/>
      <c r="C572" s="361"/>
      <c r="D572" s="352"/>
      <c r="E572" s="352"/>
      <c r="F572" s="352"/>
      <c r="G572" s="277" t="s">
        <v>107</v>
      </c>
      <c r="H572" s="168" t="s">
        <v>110</v>
      </c>
      <c r="I572" s="352"/>
      <c r="J572" s="352"/>
      <c r="K572" s="352"/>
      <c r="L572" s="352"/>
    </row>
    <row r="573" spans="1:12" ht="39.75" customHeight="1" x14ac:dyDescent="0.25">
      <c r="A573" s="13">
        <v>1</v>
      </c>
      <c r="B573" s="13" t="s">
        <v>1344</v>
      </c>
      <c r="C573" s="3" t="s">
        <v>1345</v>
      </c>
      <c r="D573" s="13" t="s">
        <v>163</v>
      </c>
      <c r="E573" s="13" t="s">
        <v>425</v>
      </c>
      <c r="F573" s="13" t="s">
        <v>1346</v>
      </c>
      <c r="G573" s="3" t="s">
        <v>1347</v>
      </c>
      <c r="H573" s="13">
        <v>301135431</v>
      </c>
      <c r="I573" s="13" t="s">
        <v>179</v>
      </c>
      <c r="J573" s="13">
        <v>40</v>
      </c>
      <c r="K573" s="13">
        <v>12000</v>
      </c>
      <c r="L573" s="13">
        <v>480000</v>
      </c>
    </row>
    <row r="574" spans="1:12" ht="39.75" customHeight="1" x14ac:dyDescent="0.25">
      <c r="A574" s="13">
        <v>2</v>
      </c>
      <c r="B574" s="13" t="s">
        <v>1344</v>
      </c>
      <c r="C574" s="3" t="s">
        <v>1348</v>
      </c>
      <c r="D574" s="13" t="s">
        <v>163</v>
      </c>
      <c r="E574" s="13" t="s">
        <v>425</v>
      </c>
      <c r="F574" s="13" t="s">
        <v>1349</v>
      </c>
      <c r="G574" s="3" t="s">
        <v>1350</v>
      </c>
      <c r="H574" s="13">
        <v>308241913</v>
      </c>
      <c r="I574" s="13" t="s">
        <v>179</v>
      </c>
      <c r="J574" s="13">
        <v>48</v>
      </c>
      <c r="K574" s="13">
        <v>15000</v>
      </c>
      <c r="L574" s="13">
        <v>720000</v>
      </c>
    </row>
    <row r="575" spans="1:12" ht="39.75" customHeight="1" x14ac:dyDescent="0.25">
      <c r="A575" s="13">
        <v>3</v>
      </c>
      <c r="B575" s="13" t="s">
        <v>1344</v>
      </c>
      <c r="C575" s="3" t="s">
        <v>265</v>
      </c>
      <c r="D575" s="13" t="s">
        <v>163</v>
      </c>
      <c r="E575" s="13" t="s">
        <v>425</v>
      </c>
      <c r="F575" s="13" t="s">
        <v>1351</v>
      </c>
      <c r="G575" s="3" t="s">
        <v>394</v>
      </c>
      <c r="H575" s="13">
        <v>308509814</v>
      </c>
      <c r="I575" s="13" t="s">
        <v>179</v>
      </c>
      <c r="J575" s="13">
        <v>30</v>
      </c>
      <c r="K575" s="13">
        <v>69000</v>
      </c>
      <c r="L575" s="13">
        <v>2070000</v>
      </c>
    </row>
    <row r="576" spans="1:12" ht="39.75" customHeight="1" x14ac:dyDescent="0.25">
      <c r="A576" s="13">
        <v>4</v>
      </c>
      <c r="B576" s="13" t="s">
        <v>1344</v>
      </c>
      <c r="C576" s="3" t="s">
        <v>1352</v>
      </c>
      <c r="D576" s="13" t="s">
        <v>163</v>
      </c>
      <c r="E576" s="13" t="s">
        <v>425</v>
      </c>
      <c r="F576" s="13" t="s">
        <v>1353</v>
      </c>
      <c r="G576" s="3" t="s">
        <v>1354</v>
      </c>
      <c r="H576" s="13">
        <v>308509102</v>
      </c>
      <c r="I576" s="13" t="s">
        <v>179</v>
      </c>
      <c r="J576" s="13">
        <v>50</v>
      </c>
      <c r="K576" s="13">
        <v>17444</v>
      </c>
      <c r="L576" s="13">
        <v>872200</v>
      </c>
    </row>
    <row r="577" spans="1:24" ht="39.75" customHeight="1" x14ac:dyDescent="0.25">
      <c r="A577" s="13">
        <v>5</v>
      </c>
      <c r="B577" s="13" t="s">
        <v>1344</v>
      </c>
      <c r="C577" s="3" t="s">
        <v>1355</v>
      </c>
      <c r="D577" s="13" t="s">
        <v>163</v>
      </c>
      <c r="E577" s="13" t="s">
        <v>425</v>
      </c>
      <c r="F577" s="13" t="s">
        <v>1356</v>
      </c>
      <c r="G577" s="3" t="s">
        <v>1354</v>
      </c>
      <c r="H577" s="13">
        <v>308509102</v>
      </c>
      <c r="I577" s="13" t="s">
        <v>179</v>
      </c>
      <c r="J577" s="13">
        <v>50</v>
      </c>
      <c r="K577" s="13">
        <v>15777</v>
      </c>
      <c r="L577" s="13">
        <v>788850</v>
      </c>
    </row>
    <row r="578" spans="1:24" ht="39.75" customHeight="1" x14ac:dyDescent="0.25">
      <c r="A578" s="396" t="s">
        <v>1357</v>
      </c>
      <c r="B578" s="397"/>
      <c r="C578" s="397"/>
      <c r="D578" s="397"/>
      <c r="E578" s="397"/>
      <c r="F578" s="397"/>
      <c r="G578" s="397"/>
      <c r="H578" s="397"/>
      <c r="I578" s="398"/>
      <c r="J578" s="99">
        <f>+SUM(J573:J577)</f>
        <v>218</v>
      </c>
      <c r="K578" s="99"/>
      <c r="L578" s="99">
        <f>+SUM(L573:L577)</f>
        <v>4931050</v>
      </c>
    </row>
    <row r="579" spans="1:24" ht="39.75" customHeight="1" x14ac:dyDescent="0.3">
      <c r="A579" s="80"/>
      <c r="B579" s="160"/>
      <c r="C579" s="161"/>
      <c r="D579" s="130"/>
      <c r="E579" s="130"/>
      <c r="F579" s="162"/>
      <c r="G579" s="161"/>
      <c r="H579" s="162"/>
      <c r="I579" s="130"/>
      <c r="J579" s="130"/>
      <c r="K579" s="148"/>
      <c r="L579" s="149"/>
      <c r="N579" s="409"/>
      <c r="O579" s="409"/>
      <c r="P579" s="409"/>
      <c r="Q579" s="409"/>
      <c r="R579" s="409"/>
      <c r="S579" s="409"/>
      <c r="T579" s="409"/>
      <c r="U579" s="409"/>
      <c r="V579" s="409"/>
      <c r="W579" s="409"/>
      <c r="X579" s="409"/>
    </row>
    <row r="580" spans="1:24" ht="70.5" customHeight="1" x14ac:dyDescent="0.25">
      <c r="A580" s="321" t="s">
        <v>1871</v>
      </c>
      <c r="B580" s="321"/>
      <c r="C580" s="321"/>
      <c r="D580" s="321"/>
      <c r="E580" s="321"/>
      <c r="F580" s="321"/>
      <c r="G580" s="321"/>
      <c r="H580" s="321"/>
      <c r="I580" s="321"/>
      <c r="J580" s="321"/>
      <c r="K580" s="321"/>
      <c r="L580" s="321"/>
      <c r="N580" s="11"/>
      <c r="P580" s="11"/>
      <c r="Q580" s="11"/>
      <c r="R580" s="11"/>
      <c r="S580" s="11"/>
      <c r="T580" s="11"/>
      <c r="U580" s="11"/>
      <c r="V580" s="11"/>
      <c r="W580" s="11"/>
      <c r="X580" s="11"/>
    </row>
    <row r="581" spans="1:24" ht="39.75" customHeight="1" x14ac:dyDescent="0.25">
      <c r="N581" s="11"/>
      <c r="P581" s="11"/>
      <c r="Q581" s="11"/>
      <c r="R581" s="11"/>
      <c r="S581" s="11"/>
      <c r="T581" s="11"/>
      <c r="U581" s="11"/>
      <c r="V581" s="11"/>
      <c r="W581" s="11"/>
      <c r="X581" s="11"/>
    </row>
    <row r="582" spans="1:24" ht="39.75" customHeight="1" x14ac:dyDescent="0.25">
      <c r="A582" s="351" t="s">
        <v>13</v>
      </c>
      <c r="B582" s="351" t="s">
        <v>14</v>
      </c>
      <c r="C582" s="360" t="s">
        <v>7</v>
      </c>
      <c r="D582" s="351" t="s">
        <v>57</v>
      </c>
      <c r="E582" s="351" t="s">
        <v>11</v>
      </c>
      <c r="F582" s="351" t="s">
        <v>12</v>
      </c>
      <c r="G582" s="303" t="s">
        <v>101</v>
      </c>
      <c r="H582" s="303"/>
      <c r="I582" s="351" t="s">
        <v>8</v>
      </c>
      <c r="J582" s="351" t="s">
        <v>9</v>
      </c>
      <c r="K582" s="351" t="s">
        <v>10</v>
      </c>
      <c r="L582" s="351" t="s">
        <v>114</v>
      </c>
      <c r="N582" s="11"/>
      <c r="P582" s="11"/>
      <c r="Q582" s="11"/>
      <c r="R582" s="11"/>
      <c r="S582" s="11"/>
      <c r="T582" s="11"/>
      <c r="U582" s="11"/>
      <c r="V582" s="11"/>
      <c r="W582" s="11"/>
      <c r="X582" s="11"/>
    </row>
    <row r="583" spans="1:24" ht="39.75" customHeight="1" x14ac:dyDescent="0.25">
      <c r="A583" s="352"/>
      <c r="B583" s="352"/>
      <c r="C583" s="361"/>
      <c r="D583" s="352"/>
      <c r="E583" s="352"/>
      <c r="F583" s="352"/>
      <c r="G583" s="277" t="s">
        <v>107</v>
      </c>
      <c r="H583" s="168" t="s">
        <v>110</v>
      </c>
      <c r="I583" s="352"/>
      <c r="J583" s="352"/>
      <c r="K583" s="352"/>
      <c r="L583" s="352"/>
      <c r="N583" s="11"/>
      <c r="P583" s="11"/>
      <c r="Q583" s="11"/>
      <c r="R583" s="11"/>
      <c r="S583" s="11"/>
      <c r="T583" s="11"/>
      <c r="U583" s="11"/>
      <c r="V583" s="11"/>
      <c r="W583" s="11"/>
      <c r="X583" s="11"/>
    </row>
    <row r="584" spans="1:24" ht="39.75" customHeight="1" x14ac:dyDescent="0.25">
      <c r="A584" s="115">
        <v>1</v>
      </c>
      <c r="B584" s="115" t="s">
        <v>1359</v>
      </c>
      <c r="C584" s="206" t="s">
        <v>367</v>
      </c>
      <c r="D584" s="207" t="s">
        <v>163</v>
      </c>
      <c r="E584" s="207" t="s">
        <v>200</v>
      </c>
      <c r="F584" s="207" t="s">
        <v>1360</v>
      </c>
      <c r="G584" s="144" t="s">
        <v>1361</v>
      </c>
      <c r="H584" s="115">
        <v>306307387</v>
      </c>
      <c r="I584" s="207" t="s">
        <v>179</v>
      </c>
      <c r="J584" s="207">
        <v>15</v>
      </c>
      <c r="K584" s="209">
        <v>16001</v>
      </c>
      <c r="L584" s="210">
        <f t="shared" ref="L584:L591" si="16">J584*K584</f>
        <v>240015</v>
      </c>
      <c r="N584" s="11"/>
      <c r="P584" s="11"/>
      <c r="Q584" s="11"/>
      <c r="R584" s="11"/>
      <c r="S584" s="11"/>
      <c r="T584" s="11"/>
      <c r="U584" s="11"/>
      <c r="V584" s="11"/>
      <c r="W584" s="11"/>
      <c r="X584" s="11"/>
    </row>
    <row r="585" spans="1:24" ht="39.75" customHeight="1" x14ac:dyDescent="0.25">
      <c r="A585" s="115">
        <v>2</v>
      </c>
      <c r="B585" s="115" t="s">
        <v>1362</v>
      </c>
      <c r="C585" s="206" t="s">
        <v>1363</v>
      </c>
      <c r="D585" s="207" t="s">
        <v>163</v>
      </c>
      <c r="E585" s="207" t="s">
        <v>200</v>
      </c>
      <c r="F585" s="207" t="s">
        <v>1364</v>
      </c>
      <c r="G585" s="144" t="s">
        <v>1365</v>
      </c>
      <c r="H585" s="115">
        <v>308502373</v>
      </c>
      <c r="I585" s="207" t="s">
        <v>179</v>
      </c>
      <c r="J585" s="207">
        <v>1</v>
      </c>
      <c r="K585" s="209">
        <v>144145</v>
      </c>
      <c r="L585" s="210">
        <f t="shared" si="16"/>
        <v>144145</v>
      </c>
      <c r="N585" s="11"/>
      <c r="P585" s="11"/>
      <c r="Q585" s="11"/>
      <c r="R585" s="11"/>
      <c r="S585" s="11"/>
      <c r="T585" s="11"/>
      <c r="U585" s="11"/>
      <c r="V585" s="11"/>
      <c r="W585" s="11"/>
      <c r="X585" s="11"/>
    </row>
    <row r="586" spans="1:24" ht="39.75" customHeight="1" x14ac:dyDescent="0.25">
      <c r="A586" s="115">
        <v>3</v>
      </c>
      <c r="B586" s="115" t="s">
        <v>1028</v>
      </c>
      <c r="C586" s="206" t="s">
        <v>1366</v>
      </c>
      <c r="D586" s="207" t="s">
        <v>163</v>
      </c>
      <c r="E586" s="207" t="s">
        <v>200</v>
      </c>
      <c r="F586" s="207" t="s">
        <v>1367</v>
      </c>
      <c r="G586" s="144" t="s">
        <v>539</v>
      </c>
      <c r="H586" s="115">
        <v>307606759</v>
      </c>
      <c r="I586" s="207" t="s">
        <v>179</v>
      </c>
      <c r="J586" s="207">
        <v>50</v>
      </c>
      <c r="K586" s="209">
        <v>34777</v>
      </c>
      <c r="L586" s="210">
        <f t="shared" si="16"/>
        <v>1738850</v>
      </c>
      <c r="N586" s="11"/>
      <c r="P586" s="11"/>
      <c r="Q586" s="11"/>
      <c r="R586" s="11"/>
      <c r="S586" s="11"/>
      <c r="T586" s="11"/>
      <c r="U586" s="11"/>
      <c r="V586" s="11"/>
      <c r="W586" s="11"/>
      <c r="X586" s="11"/>
    </row>
    <row r="587" spans="1:24" ht="39.75" customHeight="1" x14ac:dyDescent="0.25">
      <c r="A587" s="115">
        <v>4</v>
      </c>
      <c r="B587" s="115" t="s">
        <v>1368</v>
      </c>
      <c r="C587" s="206" t="s">
        <v>1369</v>
      </c>
      <c r="D587" s="207" t="s">
        <v>163</v>
      </c>
      <c r="E587" s="207" t="s">
        <v>200</v>
      </c>
      <c r="F587" s="207" t="s">
        <v>1370</v>
      </c>
      <c r="G587" s="144" t="s">
        <v>1371</v>
      </c>
      <c r="H587" s="115">
        <v>308509102</v>
      </c>
      <c r="I587" s="207" t="s">
        <v>179</v>
      </c>
      <c r="J587" s="207">
        <v>2</v>
      </c>
      <c r="K587" s="209">
        <v>97888</v>
      </c>
      <c r="L587" s="210">
        <f t="shared" si="16"/>
        <v>195776</v>
      </c>
      <c r="N587" s="11"/>
      <c r="P587" s="11"/>
      <c r="Q587" s="11"/>
      <c r="R587" s="11"/>
      <c r="S587" s="11"/>
      <c r="T587" s="11"/>
      <c r="U587" s="11"/>
      <c r="V587" s="11"/>
      <c r="W587" s="11"/>
      <c r="X587" s="11"/>
    </row>
    <row r="588" spans="1:24" ht="39.75" customHeight="1" x14ac:dyDescent="0.25">
      <c r="A588" s="115">
        <v>5</v>
      </c>
      <c r="B588" s="115" t="s">
        <v>1372</v>
      </c>
      <c r="C588" s="206" t="s">
        <v>1373</v>
      </c>
      <c r="D588" s="207" t="s">
        <v>163</v>
      </c>
      <c r="E588" s="207" t="s">
        <v>200</v>
      </c>
      <c r="F588" s="207" t="s">
        <v>1374</v>
      </c>
      <c r="G588" s="144" t="s">
        <v>1375</v>
      </c>
      <c r="H588" s="115">
        <v>308237164</v>
      </c>
      <c r="I588" s="207" t="s">
        <v>179</v>
      </c>
      <c r="J588" s="207">
        <v>50</v>
      </c>
      <c r="K588" s="209">
        <v>13888</v>
      </c>
      <c r="L588" s="210">
        <f t="shared" si="16"/>
        <v>694400</v>
      </c>
      <c r="N588" s="11"/>
      <c r="P588" s="11"/>
      <c r="Q588" s="11"/>
      <c r="R588" s="11"/>
      <c r="S588" s="11"/>
      <c r="T588" s="11"/>
      <c r="U588" s="11"/>
      <c r="V588" s="11"/>
      <c r="W588" s="11"/>
      <c r="X588" s="11"/>
    </row>
    <row r="589" spans="1:24" ht="39.75" customHeight="1" x14ac:dyDescent="0.25">
      <c r="A589" s="115">
        <v>6</v>
      </c>
      <c r="B589" s="115" t="s">
        <v>1298</v>
      </c>
      <c r="C589" s="206" t="s">
        <v>1376</v>
      </c>
      <c r="D589" s="207" t="s">
        <v>163</v>
      </c>
      <c r="E589" s="207" t="s">
        <v>200</v>
      </c>
      <c r="F589" s="207" t="s">
        <v>1377</v>
      </c>
      <c r="G589" s="144" t="s">
        <v>1283</v>
      </c>
      <c r="H589" s="115">
        <v>31403902940061</v>
      </c>
      <c r="I589" s="207" t="s">
        <v>179</v>
      </c>
      <c r="J589" s="207">
        <v>1</v>
      </c>
      <c r="K589" s="209">
        <v>277000</v>
      </c>
      <c r="L589" s="210">
        <f t="shared" si="16"/>
        <v>277000</v>
      </c>
      <c r="N589" s="11"/>
      <c r="P589" s="11"/>
      <c r="Q589" s="11"/>
      <c r="R589" s="11"/>
      <c r="S589" s="11"/>
      <c r="T589" s="11"/>
      <c r="U589" s="11"/>
      <c r="V589" s="11"/>
      <c r="W589" s="11"/>
      <c r="X589" s="11"/>
    </row>
    <row r="590" spans="1:24" ht="39.75" customHeight="1" x14ac:dyDescent="0.25">
      <c r="A590" s="115">
        <v>7</v>
      </c>
      <c r="B590" s="115" t="s">
        <v>1298</v>
      </c>
      <c r="C590" s="206" t="s">
        <v>1290</v>
      </c>
      <c r="D590" s="207" t="s">
        <v>163</v>
      </c>
      <c r="E590" s="207" t="s">
        <v>200</v>
      </c>
      <c r="F590" s="207" t="s">
        <v>1378</v>
      </c>
      <c r="G590" s="144" t="s">
        <v>520</v>
      </c>
      <c r="H590" s="115">
        <v>308946944</v>
      </c>
      <c r="I590" s="207" t="s">
        <v>179</v>
      </c>
      <c r="J590" s="207">
        <v>25</v>
      </c>
      <c r="K590" s="209">
        <v>4200</v>
      </c>
      <c r="L590" s="210">
        <f t="shared" si="16"/>
        <v>105000</v>
      </c>
      <c r="N590" s="11"/>
      <c r="P590" s="11"/>
      <c r="Q590" s="11"/>
      <c r="R590" s="11"/>
      <c r="S590" s="11"/>
      <c r="T590" s="11"/>
      <c r="U590" s="11"/>
      <c r="V590" s="11"/>
      <c r="W590" s="11"/>
      <c r="X590" s="11"/>
    </row>
    <row r="591" spans="1:24" ht="39.75" customHeight="1" x14ac:dyDescent="0.25">
      <c r="A591" s="13"/>
      <c r="B591" s="13" t="s">
        <v>1379</v>
      </c>
      <c r="C591" s="211" t="s">
        <v>265</v>
      </c>
      <c r="D591" s="207" t="s">
        <v>163</v>
      </c>
      <c r="E591" s="207" t="s">
        <v>200</v>
      </c>
      <c r="F591" s="166" t="s">
        <v>1380</v>
      </c>
      <c r="G591" s="3" t="s">
        <v>1381</v>
      </c>
      <c r="H591" s="13">
        <v>308137384</v>
      </c>
      <c r="I591" s="207" t="s">
        <v>179</v>
      </c>
      <c r="J591" s="166">
        <v>15</v>
      </c>
      <c r="K591" s="212">
        <v>60000</v>
      </c>
      <c r="L591" s="210">
        <f t="shared" si="16"/>
        <v>900000</v>
      </c>
      <c r="N591" s="11"/>
      <c r="P591" s="11"/>
      <c r="Q591" s="11"/>
      <c r="R591" s="11"/>
      <c r="S591" s="11"/>
      <c r="T591" s="11"/>
      <c r="U591" s="11"/>
      <c r="V591" s="11"/>
      <c r="W591" s="11"/>
      <c r="X591" s="11"/>
    </row>
    <row r="592" spans="1:24" ht="39.75" customHeight="1" x14ac:dyDescent="0.3">
      <c r="A592" s="80"/>
      <c r="B592" s="160"/>
      <c r="C592" s="161"/>
      <c r="D592" s="130"/>
      <c r="E592" s="130"/>
      <c r="F592" s="162"/>
      <c r="G592" s="161"/>
      <c r="H592" s="162"/>
      <c r="I592" s="130"/>
      <c r="J592" s="130"/>
      <c r="K592" s="148"/>
      <c r="L592" s="149"/>
      <c r="N592" s="11"/>
      <c r="P592" s="11"/>
      <c r="Q592" s="11"/>
      <c r="R592" s="11"/>
      <c r="S592" s="11"/>
      <c r="T592" s="11"/>
      <c r="U592" s="11"/>
      <c r="V592" s="11"/>
      <c r="W592" s="11"/>
      <c r="X592" s="11"/>
    </row>
    <row r="593" spans="1:24" ht="39.75" customHeight="1" x14ac:dyDescent="0.3">
      <c r="A593" s="80"/>
      <c r="B593" s="160"/>
      <c r="C593" s="161"/>
      <c r="D593" s="130"/>
      <c r="E593" s="130"/>
      <c r="F593" s="162"/>
      <c r="G593" s="161"/>
      <c r="H593" s="162"/>
      <c r="I593" s="130"/>
      <c r="J593" s="130"/>
      <c r="K593" s="148"/>
      <c r="L593" s="149"/>
      <c r="N593" s="11"/>
      <c r="P593" s="11"/>
      <c r="Q593" s="11"/>
      <c r="R593" s="11"/>
      <c r="S593" s="11"/>
      <c r="T593" s="11"/>
      <c r="U593" s="11"/>
      <c r="V593" s="11"/>
      <c r="W593" s="11"/>
      <c r="X593" s="11"/>
    </row>
    <row r="594" spans="1:24" ht="39.75" customHeight="1" x14ac:dyDescent="0.3">
      <c r="A594" s="80"/>
      <c r="B594" s="160"/>
      <c r="C594" s="161"/>
      <c r="D594" s="130"/>
      <c r="E594" s="130"/>
      <c r="F594" s="162"/>
      <c r="G594" s="161"/>
      <c r="H594" s="162"/>
      <c r="I594" s="130"/>
      <c r="J594" s="130"/>
      <c r="K594" s="148"/>
      <c r="L594" s="149"/>
      <c r="N594" s="11"/>
      <c r="P594" s="11"/>
      <c r="Q594" s="11"/>
      <c r="R594" s="11"/>
      <c r="S594" s="11"/>
      <c r="T594" s="11"/>
      <c r="U594" s="11"/>
      <c r="V594" s="11"/>
      <c r="W594" s="11"/>
      <c r="X594" s="11"/>
    </row>
    <row r="595" spans="1:24" s="15" customFormat="1" ht="89.25" customHeight="1" x14ac:dyDescent="0.25">
      <c r="A595" s="321" t="s">
        <v>1872</v>
      </c>
      <c r="B595" s="321"/>
      <c r="C595" s="321"/>
      <c r="D595" s="321"/>
      <c r="E595" s="321"/>
      <c r="F595" s="321"/>
      <c r="G595" s="321"/>
      <c r="H595" s="321"/>
      <c r="I595" s="321"/>
      <c r="J595" s="321"/>
      <c r="K595" s="321"/>
      <c r="L595" s="321"/>
    </row>
    <row r="596" spans="1:24" s="15" customFormat="1" ht="39.75" customHeight="1" x14ac:dyDescent="0.25">
      <c r="A596" s="9"/>
      <c r="B596" s="11"/>
      <c r="C596" s="9"/>
      <c r="D596" s="11"/>
      <c r="E596" s="11"/>
      <c r="F596" s="11"/>
      <c r="G596" s="9"/>
      <c r="H596" s="11"/>
      <c r="I596" s="11"/>
      <c r="J596" s="11"/>
      <c r="K596" s="11"/>
      <c r="L596" s="11"/>
    </row>
    <row r="597" spans="1:24" s="15" customFormat="1" ht="39.75" customHeight="1" x14ac:dyDescent="0.25">
      <c r="A597" s="351" t="s">
        <v>13</v>
      </c>
      <c r="B597" s="351" t="s">
        <v>14</v>
      </c>
      <c r="C597" s="360" t="s">
        <v>7</v>
      </c>
      <c r="D597" s="351" t="s">
        <v>57</v>
      </c>
      <c r="E597" s="351" t="s">
        <v>11</v>
      </c>
      <c r="F597" s="351" t="s">
        <v>12</v>
      </c>
      <c r="G597" s="303" t="s">
        <v>101</v>
      </c>
      <c r="H597" s="303"/>
      <c r="I597" s="351" t="s">
        <v>8</v>
      </c>
      <c r="J597" s="351" t="s">
        <v>9</v>
      </c>
      <c r="K597" s="351" t="s">
        <v>10</v>
      </c>
      <c r="L597" s="351" t="s">
        <v>114</v>
      </c>
    </row>
    <row r="598" spans="1:24" s="15" customFormat="1" ht="39.75" customHeight="1" x14ac:dyDescent="0.25">
      <c r="A598" s="352"/>
      <c r="B598" s="352"/>
      <c r="C598" s="361"/>
      <c r="D598" s="352"/>
      <c r="E598" s="352"/>
      <c r="F598" s="352"/>
      <c r="G598" s="277" t="s">
        <v>107</v>
      </c>
      <c r="H598" s="168" t="s">
        <v>110</v>
      </c>
      <c r="I598" s="352"/>
      <c r="J598" s="352"/>
      <c r="K598" s="352"/>
      <c r="L598" s="352"/>
    </row>
    <row r="599" spans="1:24" s="15" customFormat="1" ht="39.75" customHeight="1" x14ac:dyDescent="0.25">
      <c r="A599" s="221">
        <v>3</v>
      </c>
      <c r="B599" s="209" t="s">
        <v>19</v>
      </c>
      <c r="C599" s="206" t="s">
        <v>626</v>
      </c>
      <c r="D599" s="209" t="s">
        <v>1382</v>
      </c>
      <c r="E599" s="209" t="s">
        <v>200</v>
      </c>
      <c r="F599" s="209" t="s">
        <v>1383</v>
      </c>
      <c r="G599" s="282" t="s">
        <v>1384</v>
      </c>
      <c r="H599" s="209">
        <v>203078765</v>
      </c>
      <c r="I599" s="209" t="s">
        <v>286</v>
      </c>
      <c r="J599" s="207">
        <v>50</v>
      </c>
      <c r="K599" s="209">
        <v>22000</v>
      </c>
      <c r="L599" s="210">
        <f t="shared" ref="L599:L623" si="17">+J599*K599</f>
        <v>1100000</v>
      </c>
    </row>
    <row r="600" spans="1:24" s="15" customFormat="1" ht="39.75" customHeight="1" x14ac:dyDescent="0.25">
      <c r="A600" s="221">
        <v>5</v>
      </c>
      <c r="B600" s="209" t="s">
        <v>19</v>
      </c>
      <c r="C600" s="206" t="s">
        <v>337</v>
      </c>
      <c r="D600" s="209" t="s">
        <v>1382</v>
      </c>
      <c r="E600" s="209" t="s">
        <v>200</v>
      </c>
      <c r="F600" s="209" t="s">
        <v>1385</v>
      </c>
      <c r="G600" s="282" t="s">
        <v>1386</v>
      </c>
      <c r="H600" s="209">
        <v>488588041</v>
      </c>
      <c r="I600" s="209" t="s">
        <v>286</v>
      </c>
      <c r="J600" s="207">
        <v>3</v>
      </c>
      <c r="K600" s="209">
        <v>1500000</v>
      </c>
      <c r="L600" s="210">
        <f t="shared" si="17"/>
        <v>4500000</v>
      </c>
    </row>
    <row r="601" spans="1:24" s="15" customFormat="1" ht="39.75" customHeight="1" x14ac:dyDescent="0.25">
      <c r="A601" s="221">
        <v>6</v>
      </c>
      <c r="B601" s="209" t="s">
        <v>19</v>
      </c>
      <c r="C601" s="206" t="s">
        <v>1387</v>
      </c>
      <c r="D601" s="209" t="s">
        <v>1382</v>
      </c>
      <c r="E601" s="209" t="s">
        <v>200</v>
      </c>
      <c r="F601" s="209" t="s">
        <v>1388</v>
      </c>
      <c r="G601" s="282" t="s">
        <v>1389</v>
      </c>
      <c r="H601" s="209">
        <v>305736432</v>
      </c>
      <c r="I601" s="209" t="s">
        <v>286</v>
      </c>
      <c r="J601" s="207">
        <v>5</v>
      </c>
      <c r="K601" s="209">
        <v>813000</v>
      </c>
      <c r="L601" s="210">
        <f t="shared" si="17"/>
        <v>4065000</v>
      </c>
    </row>
    <row r="602" spans="1:24" s="15" customFormat="1" ht="39.75" customHeight="1" x14ac:dyDescent="0.25">
      <c r="A602" s="221">
        <v>7</v>
      </c>
      <c r="B602" s="209" t="s">
        <v>19</v>
      </c>
      <c r="C602" s="206" t="s">
        <v>340</v>
      </c>
      <c r="D602" s="209" t="s">
        <v>1382</v>
      </c>
      <c r="E602" s="209" t="s">
        <v>200</v>
      </c>
      <c r="F602" s="209" t="s">
        <v>1390</v>
      </c>
      <c r="G602" s="282" t="s">
        <v>1389</v>
      </c>
      <c r="H602" s="209">
        <v>305736432</v>
      </c>
      <c r="I602" s="209" t="s">
        <v>286</v>
      </c>
      <c r="J602" s="207">
        <v>5</v>
      </c>
      <c r="K602" s="209">
        <v>784290</v>
      </c>
      <c r="L602" s="210">
        <f t="shared" si="17"/>
        <v>3921450</v>
      </c>
    </row>
    <row r="603" spans="1:24" s="15" customFormat="1" ht="39.75" customHeight="1" x14ac:dyDescent="0.25">
      <c r="A603" s="221">
        <v>8</v>
      </c>
      <c r="B603" s="209" t="s">
        <v>19</v>
      </c>
      <c r="C603" s="206" t="s">
        <v>1391</v>
      </c>
      <c r="D603" s="209" t="s">
        <v>1382</v>
      </c>
      <c r="E603" s="209" t="s">
        <v>200</v>
      </c>
      <c r="F603" s="209" t="s">
        <v>1392</v>
      </c>
      <c r="G603" s="282" t="s">
        <v>1393</v>
      </c>
      <c r="H603" s="209">
        <v>301551793</v>
      </c>
      <c r="I603" s="209" t="s">
        <v>479</v>
      </c>
      <c r="J603" s="207">
        <v>1</v>
      </c>
      <c r="K603" s="209">
        <v>636000</v>
      </c>
      <c r="L603" s="210">
        <f t="shared" si="17"/>
        <v>636000</v>
      </c>
    </row>
    <row r="604" spans="1:24" s="15" customFormat="1" ht="39.75" customHeight="1" x14ac:dyDescent="0.25">
      <c r="A604" s="221">
        <v>9</v>
      </c>
      <c r="B604" s="209" t="s">
        <v>19</v>
      </c>
      <c r="C604" s="206" t="s">
        <v>1394</v>
      </c>
      <c r="D604" s="209" t="s">
        <v>163</v>
      </c>
      <c r="E604" s="209" t="s">
        <v>200</v>
      </c>
      <c r="F604" s="209">
        <v>22111008275201</v>
      </c>
      <c r="G604" s="282" t="s">
        <v>1395</v>
      </c>
      <c r="H604" s="209">
        <v>307176757</v>
      </c>
      <c r="I604" s="209" t="s">
        <v>479</v>
      </c>
      <c r="J604" s="207">
        <v>1</v>
      </c>
      <c r="K604" s="209">
        <v>7820000</v>
      </c>
      <c r="L604" s="210">
        <f t="shared" si="17"/>
        <v>7820000</v>
      </c>
    </row>
    <row r="605" spans="1:24" s="15" customFormat="1" ht="39.75" customHeight="1" x14ac:dyDescent="0.25">
      <c r="A605" s="221">
        <v>10</v>
      </c>
      <c r="B605" s="209" t="s">
        <v>19</v>
      </c>
      <c r="C605" s="206" t="s">
        <v>1396</v>
      </c>
      <c r="D605" s="209" t="s">
        <v>163</v>
      </c>
      <c r="E605" s="209" t="s">
        <v>200</v>
      </c>
      <c r="F605" s="209">
        <v>22111008276747</v>
      </c>
      <c r="G605" s="282" t="s">
        <v>1397</v>
      </c>
      <c r="H605" s="209">
        <v>308891864</v>
      </c>
      <c r="I605" s="209" t="s">
        <v>286</v>
      </c>
      <c r="J605" s="207">
        <v>30</v>
      </c>
      <c r="K605" s="209">
        <v>41565</v>
      </c>
      <c r="L605" s="210">
        <f t="shared" si="17"/>
        <v>1246950</v>
      </c>
    </row>
    <row r="606" spans="1:24" s="15" customFormat="1" ht="39.75" customHeight="1" x14ac:dyDescent="0.25">
      <c r="A606" s="221">
        <v>11</v>
      </c>
      <c r="B606" s="209" t="s">
        <v>19</v>
      </c>
      <c r="C606" s="206" t="s">
        <v>1398</v>
      </c>
      <c r="D606" s="209" t="s">
        <v>163</v>
      </c>
      <c r="E606" s="209" t="s">
        <v>200</v>
      </c>
      <c r="F606" s="209">
        <v>22111008276716</v>
      </c>
      <c r="G606" s="282" t="s">
        <v>1399</v>
      </c>
      <c r="H606" s="209">
        <v>306838035</v>
      </c>
      <c r="I606" s="209" t="s">
        <v>286</v>
      </c>
      <c r="J606" s="207">
        <v>30</v>
      </c>
      <c r="K606" s="209">
        <v>84000</v>
      </c>
      <c r="L606" s="210">
        <f t="shared" si="17"/>
        <v>2520000</v>
      </c>
    </row>
    <row r="607" spans="1:24" s="15" customFormat="1" ht="39.75" customHeight="1" x14ac:dyDescent="0.25">
      <c r="A607" s="221">
        <v>12</v>
      </c>
      <c r="B607" s="209" t="s">
        <v>19</v>
      </c>
      <c r="C607" s="89" t="s">
        <v>1400</v>
      </c>
      <c r="D607" s="209" t="s">
        <v>163</v>
      </c>
      <c r="E607" s="209" t="s">
        <v>200</v>
      </c>
      <c r="F607" s="209">
        <v>22111008276804</v>
      </c>
      <c r="G607" s="282" t="s">
        <v>1401</v>
      </c>
      <c r="H607" s="209">
        <v>306838035</v>
      </c>
      <c r="I607" s="209" t="s">
        <v>286</v>
      </c>
      <c r="J607" s="79">
        <v>30</v>
      </c>
      <c r="K607" s="79">
        <v>18900</v>
      </c>
      <c r="L607" s="210">
        <f t="shared" si="17"/>
        <v>567000</v>
      </c>
    </row>
    <row r="608" spans="1:24" s="15" customFormat="1" ht="39.75" customHeight="1" x14ac:dyDescent="0.25">
      <c r="A608" s="221">
        <v>13</v>
      </c>
      <c r="B608" s="209" t="s">
        <v>19</v>
      </c>
      <c r="C608" s="89" t="s">
        <v>1402</v>
      </c>
      <c r="D608" s="209" t="s">
        <v>163</v>
      </c>
      <c r="E608" s="209" t="s">
        <v>200</v>
      </c>
      <c r="F608" s="209">
        <v>22111008276819</v>
      </c>
      <c r="G608" s="89" t="s">
        <v>244</v>
      </c>
      <c r="H608" s="79">
        <v>308833334</v>
      </c>
      <c r="I608" s="79" t="s">
        <v>621</v>
      </c>
      <c r="J608" s="79">
        <v>20</v>
      </c>
      <c r="K608" s="79">
        <v>13333</v>
      </c>
      <c r="L608" s="210">
        <f t="shared" si="17"/>
        <v>266660</v>
      </c>
    </row>
    <row r="609" spans="1:12" s="15" customFormat="1" ht="39.75" customHeight="1" x14ac:dyDescent="0.25">
      <c r="A609" s="221">
        <v>14</v>
      </c>
      <c r="B609" s="209" t="s">
        <v>19</v>
      </c>
      <c r="C609" s="89" t="s">
        <v>1403</v>
      </c>
      <c r="D609" s="209" t="s">
        <v>163</v>
      </c>
      <c r="E609" s="209" t="s">
        <v>200</v>
      </c>
      <c r="F609" s="209" t="s">
        <v>1404</v>
      </c>
      <c r="G609" s="89" t="s">
        <v>1405</v>
      </c>
      <c r="H609" s="79">
        <v>201569718</v>
      </c>
      <c r="I609" s="79" t="s">
        <v>479</v>
      </c>
      <c r="J609" s="79">
        <v>1</v>
      </c>
      <c r="K609" s="79">
        <v>3381000</v>
      </c>
      <c r="L609" s="210">
        <f t="shared" si="17"/>
        <v>3381000</v>
      </c>
    </row>
    <row r="610" spans="1:12" s="15" customFormat="1" ht="39.75" customHeight="1" x14ac:dyDescent="0.25">
      <c r="A610" s="221">
        <v>15</v>
      </c>
      <c r="B610" s="209" t="s">
        <v>19</v>
      </c>
      <c r="C610" s="89" t="s">
        <v>1406</v>
      </c>
      <c r="D610" s="209" t="s">
        <v>163</v>
      </c>
      <c r="E610" s="209" t="s">
        <v>200</v>
      </c>
      <c r="F610" s="209">
        <v>22111008314431</v>
      </c>
      <c r="G610" s="89" t="s">
        <v>1407</v>
      </c>
      <c r="H610" s="79">
        <v>201569718</v>
      </c>
      <c r="I610" s="79" t="s">
        <v>479</v>
      </c>
      <c r="J610" s="79">
        <v>1</v>
      </c>
      <c r="K610" s="79">
        <v>4293012</v>
      </c>
      <c r="L610" s="210">
        <f t="shared" si="17"/>
        <v>4293012</v>
      </c>
    </row>
    <row r="611" spans="1:12" s="15" customFormat="1" ht="39.75" customHeight="1" x14ac:dyDescent="0.25">
      <c r="A611" s="221">
        <v>16</v>
      </c>
      <c r="B611" s="209" t="s">
        <v>19</v>
      </c>
      <c r="C611" s="89" t="s">
        <v>1408</v>
      </c>
      <c r="D611" s="209" t="s">
        <v>163</v>
      </c>
      <c r="E611" s="209" t="s">
        <v>200</v>
      </c>
      <c r="F611" s="209">
        <v>22111008328573</v>
      </c>
      <c r="G611" s="89" t="s">
        <v>1401</v>
      </c>
      <c r="H611" s="79">
        <v>306838035</v>
      </c>
      <c r="I611" s="79" t="s">
        <v>286</v>
      </c>
      <c r="J611" s="79">
        <v>50</v>
      </c>
      <c r="K611" s="79">
        <v>72000</v>
      </c>
      <c r="L611" s="210">
        <f t="shared" si="17"/>
        <v>3600000</v>
      </c>
    </row>
    <row r="612" spans="1:12" s="15" customFormat="1" ht="39.75" customHeight="1" x14ac:dyDescent="0.25">
      <c r="A612" s="221">
        <v>17</v>
      </c>
      <c r="B612" s="209" t="s">
        <v>19</v>
      </c>
      <c r="C612" s="89" t="s">
        <v>1408</v>
      </c>
      <c r="D612" s="209" t="s">
        <v>163</v>
      </c>
      <c r="E612" s="209" t="s">
        <v>200</v>
      </c>
      <c r="F612" s="209">
        <v>22111008328625</v>
      </c>
      <c r="G612" s="89" t="s">
        <v>1409</v>
      </c>
      <c r="H612" s="79">
        <v>306490717</v>
      </c>
      <c r="I612" s="79" t="s">
        <v>286</v>
      </c>
      <c r="J612" s="79">
        <v>40</v>
      </c>
      <c r="K612" s="79">
        <v>22000</v>
      </c>
      <c r="L612" s="210">
        <f t="shared" si="17"/>
        <v>880000</v>
      </c>
    </row>
    <row r="613" spans="1:12" s="15" customFormat="1" ht="39.75" customHeight="1" x14ac:dyDescent="0.25">
      <c r="A613" s="221">
        <v>18</v>
      </c>
      <c r="B613" s="209" t="s">
        <v>19</v>
      </c>
      <c r="C613" s="89" t="s">
        <v>1410</v>
      </c>
      <c r="D613" s="209" t="s">
        <v>163</v>
      </c>
      <c r="E613" s="209" t="s">
        <v>200</v>
      </c>
      <c r="F613" s="209">
        <v>22111008361062</v>
      </c>
      <c r="G613" s="89" t="s">
        <v>1411</v>
      </c>
      <c r="H613" s="79">
        <v>303847952</v>
      </c>
      <c r="I613" s="79" t="s">
        <v>201</v>
      </c>
      <c r="J613" s="79">
        <v>200</v>
      </c>
      <c r="K613" s="79">
        <v>3500</v>
      </c>
      <c r="L613" s="210">
        <f t="shared" si="17"/>
        <v>700000</v>
      </c>
    </row>
    <row r="614" spans="1:12" s="15" customFormat="1" ht="39.75" customHeight="1" x14ac:dyDescent="0.25">
      <c r="A614" s="221">
        <v>15</v>
      </c>
      <c r="B614" s="209" t="s">
        <v>19</v>
      </c>
      <c r="C614" s="89" t="s">
        <v>1412</v>
      </c>
      <c r="D614" s="209" t="s">
        <v>163</v>
      </c>
      <c r="E614" s="209" t="s">
        <v>200</v>
      </c>
      <c r="F614" s="209" t="s">
        <v>1413</v>
      </c>
      <c r="G614" s="89" t="s">
        <v>1414</v>
      </c>
      <c r="H614" s="79">
        <v>304558948</v>
      </c>
      <c r="I614" s="79" t="s">
        <v>224</v>
      </c>
      <c r="J614" s="79">
        <v>12</v>
      </c>
      <c r="K614" s="79">
        <v>49898</v>
      </c>
      <c r="L614" s="210">
        <f t="shared" si="17"/>
        <v>598776</v>
      </c>
    </row>
    <row r="615" spans="1:12" s="15" customFormat="1" ht="39.75" customHeight="1" x14ac:dyDescent="0.25">
      <c r="A615" s="221">
        <v>16</v>
      </c>
      <c r="B615" s="209" t="s">
        <v>19</v>
      </c>
      <c r="C615" s="89" t="s">
        <v>279</v>
      </c>
      <c r="D615" s="209" t="s">
        <v>163</v>
      </c>
      <c r="E615" s="209" t="s">
        <v>200</v>
      </c>
      <c r="F615" s="209" t="s">
        <v>1415</v>
      </c>
      <c r="G615" s="89" t="s">
        <v>1416</v>
      </c>
      <c r="H615" s="79">
        <v>301459068</v>
      </c>
      <c r="I615" s="79" t="s">
        <v>201</v>
      </c>
      <c r="J615" s="79">
        <v>200</v>
      </c>
      <c r="K615" s="79">
        <v>10005</v>
      </c>
      <c r="L615" s="210">
        <f t="shared" si="17"/>
        <v>2001000</v>
      </c>
    </row>
    <row r="616" spans="1:12" s="15" customFormat="1" ht="39.75" customHeight="1" x14ac:dyDescent="0.25">
      <c r="A616" s="221">
        <v>17</v>
      </c>
      <c r="B616" s="209" t="s">
        <v>19</v>
      </c>
      <c r="C616" s="89" t="s">
        <v>1417</v>
      </c>
      <c r="D616" s="209" t="s">
        <v>163</v>
      </c>
      <c r="E616" s="209" t="s">
        <v>200</v>
      </c>
      <c r="F616" s="209">
        <v>22111008407887</v>
      </c>
      <c r="G616" s="89" t="s">
        <v>1401</v>
      </c>
      <c r="H616" s="79">
        <v>306838035</v>
      </c>
      <c r="I616" s="79" t="s">
        <v>1418</v>
      </c>
      <c r="J616" s="79">
        <v>3</v>
      </c>
      <c r="K616" s="79">
        <v>1889000</v>
      </c>
      <c r="L616" s="210">
        <f t="shared" si="17"/>
        <v>5667000</v>
      </c>
    </row>
    <row r="617" spans="1:12" s="15" customFormat="1" ht="39.75" customHeight="1" x14ac:dyDescent="0.25">
      <c r="A617" s="221">
        <v>18</v>
      </c>
      <c r="B617" s="209" t="s">
        <v>19</v>
      </c>
      <c r="C617" s="89" t="s">
        <v>1419</v>
      </c>
      <c r="D617" s="209" t="s">
        <v>163</v>
      </c>
      <c r="E617" s="209" t="s">
        <v>200</v>
      </c>
      <c r="F617" s="209">
        <v>22111008411605</v>
      </c>
      <c r="G617" s="89" t="s">
        <v>1420</v>
      </c>
      <c r="H617" s="79">
        <v>300531605</v>
      </c>
      <c r="I617" s="79" t="s">
        <v>201</v>
      </c>
      <c r="J617" s="79">
        <v>50</v>
      </c>
      <c r="K617" s="79">
        <v>23000</v>
      </c>
      <c r="L617" s="210">
        <f t="shared" si="17"/>
        <v>1150000</v>
      </c>
    </row>
    <row r="618" spans="1:12" s="15" customFormat="1" ht="39.75" customHeight="1" x14ac:dyDescent="0.25">
      <c r="A618" s="221">
        <v>19</v>
      </c>
      <c r="B618" s="209" t="s">
        <v>19</v>
      </c>
      <c r="C618" s="89" t="s">
        <v>1421</v>
      </c>
      <c r="D618" s="209" t="s">
        <v>163</v>
      </c>
      <c r="E618" s="209" t="s">
        <v>200</v>
      </c>
      <c r="F618" s="79">
        <v>22111008413867</v>
      </c>
      <c r="G618" s="89" t="s">
        <v>1422</v>
      </c>
      <c r="H618" s="79">
        <v>309183415</v>
      </c>
      <c r="I618" s="79" t="s">
        <v>179</v>
      </c>
      <c r="J618" s="79">
        <v>20</v>
      </c>
      <c r="K618" s="79">
        <v>103900</v>
      </c>
      <c r="L618" s="210">
        <f t="shared" si="17"/>
        <v>2078000</v>
      </c>
    </row>
    <row r="619" spans="1:12" s="15" customFormat="1" ht="39.75" customHeight="1" x14ac:dyDescent="0.25">
      <c r="A619" s="221">
        <v>20</v>
      </c>
      <c r="B619" s="209" t="s">
        <v>19</v>
      </c>
      <c r="C619" s="89" t="s">
        <v>1423</v>
      </c>
      <c r="D619" s="209" t="s">
        <v>163</v>
      </c>
      <c r="E619" s="209" t="s">
        <v>200</v>
      </c>
      <c r="F619" s="79" t="s">
        <v>1424</v>
      </c>
      <c r="G619" s="89" t="s">
        <v>1425</v>
      </c>
      <c r="H619" s="79">
        <v>306780316</v>
      </c>
      <c r="I619" s="79" t="s">
        <v>621</v>
      </c>
      <c r="J619" s="79">
        <v>500</v>
      </c>
      <c r="K619" s="79">
        <v>1385</v>
      </c>
      <c r="L619" s="210">
        <f t="shared" si="17"/>
        <v>692500</v>
      </c>
    </row>
    <row r="620" spans="1:12" s="15" customFormat="1" ht="39.75" customHeight="1" x14ac:dyDescent="0.25">
      <c r="A620" s="221">
        <v>21</v>
      </c>
      <c r="B620" s="209" t="s">
        <v>19</v>
      </c>
      <c r="C620" s="89" t="s">
        <v>1408</v>
      </c>
      <c r="D620" s="209" t="s">
        <v>163</v>
      </c>
      <c r="E620" s="209" t="s">
        <v>200</v>
      </c>
      <c r="F620" s="79">
        <v>22111008451734</v>
      </c>
      <c r="G620" s="89" t="s">
        <v>1401</v>
      </c>
      <c r="H620" s="79">
        <v>306838035</v>
      </c>
      <c r="I620" s="79" t="s">
        <v>179</v>
      </c>
      <c r="J620" s="79">
        <v>20</v>
      </c>
      <c r="K620" s="79">
        <v>239000</v>
      </c>
      <c r="L620" s="210">
        <f t="shared" si="17"/>
        <v>4780000</v>
      </c>
    </row>
    <row r="621" spans="1:12" s="15" customFormat="1" ht="39.75" customHeight="1" x14ac:dyDescent="0.25">
      <c r="A621" s="221">
        <v>22</v>
      </c>
      <c r="B621" s="209" t="s">
        <v>19</v>
      </c>
      <c r="C621" s="89" t="s">
        <v>1426</v>
      </c>
      <c r="D621" s="209" t="s">
        <v>163</v>
      </c>
      <c r="E621" s="209" t="s">
        <v>200</v>
      </c>
      <c r="F621" s="79">
        <v>22111008451853</v>
      </c>
      <c r="G621" s="89" t="s">
        <v>1401</v>
      </c>
      <c r="H621" s="79">
        <v>306838035</v>
      </c>
      <c r="I621" s="79" t="s">
        <v>179</v>
      </c>
      <c r="J621" s="79">
        <v>20</v>
      </c>
      <c r="K621" s="79">
        <v>114000</v>
      </c>
      <c r="L621" s="210">
        <f t="shared" si="17"/>
        <v>2280000</v>
      </c>
    </row>
    <row r="622" spans="1:12" s="15" customFormat="1" ht="39.75" customHeight="1" x14ac:dyDescent="0.25">
      <c r="A622" s="221">
        <v>23</v>
      </c>
      <c r="B622" s="209" t="s">
        <v>19</v>
      </c>
      <c r="C622" s="89" t="s">
        <v>595</v>
      </c>
      <c r="D622" s="209" t="s">
        <v>163</v>
      </c>
      <c r="E622" s="209" t="s">
        <v>200</v>
      </c>
      <c r="F622" s="79">
        <v>22111008473833</v>
      </c>
      <c r="G622" s="89" t="s">
        <v>1427</v>
      </c>
      <c r="H622" s="79"/>
      <c r="I622" s="79" t="s">
        <v>179</v>
      </c>
      <c r="J622" s="79">
        <v>50</v>
      </c>
      <c r="K622" s="79">
        <v>13000</v>
      </c>
      <c r="L622" s="79">
        <f t="shared" si="17"/>
        <v>650000</v>
      </c>
    </row>
    <row r="623" spans="1:12" s="15" customFormat="1" ht="39.75" customHeight="1" x14ac:dyDescent="0.25">
      <c r="A623" s="221">
        <v>24</v>
      </c>
      <c r="B623" s="209" t="s">
        <v>19</v>
      </c>
      <c r="C623" s="89" t="s">
        <v>1428</v>
      </c>
      <c r="D623" s="209" t="s">
        <v>163</v>
      </c>
      <c r="E623" s="209" t="s">
        <v>200</v>
      </c>
      <c r="F623" s="79">
        <v>22111008492099</v>
      </c>
      <c r="G623" s="89" t="s">
        <v>1401</v>
      </c>
      <c r="H623" s="79">
        <v>306838035</v>
      </c>
      <c r="I623" s="79" t="s">
        <v>621</v>
      </c>
      <c r="J623" s="79">
        <v>50</v>
      </c>
      <c r="K623" s="79">
        <v>18900</v>
      </c>
      <c r="L623" s="79">
        <f t="shared" si="17"/>
        <v>945000</v>
      </c>
    </row>
    <row r="624" spans="1:12" s="15" customFormat="1" ht="39.75" customHeight="1" x14ac:dyDescent="0.3">
      <c r="A624" s="80"/>
      <c r="B624" s="160"/>
      <c r="C624" s="161"/>
      <c r="D624" s="130"/>
      <c r="E624" s="130"/>
      <c r="F624" s="162"/>
      <c r="G624" s="161"/>
      <c r="H624" s="162"/>
      <c r="I624" s="130"/>
      <c r="J624" s="130"/>
      <c r="K624" s="148"/>
      <c r="L624" s="149"/>
    </row>
    <row r="625" spans="1:12" s="15" customFormat="1" ht="39.75" customHeight="1" x14ac:dyDescent="0.25">
      <c r="A625" s="321" t="s">
        <v>1873</v>
      </c>
      <c r="B625" s="321"/>
      <c r="C625" s="321"/>
      <c r="D625" s="321"/>
      <c r="E625" s="321"/>
      <c r="F625" s="321"/>
      <c r="G625" s="321"/>
      <c r="H625" s="321"/>
      <c r="I625" s="321"/>
      <c r="J625" s="321"/>
      <c r="K625" s="321"/>
      <c r="L625" s="321"/>
    </row>
    <row r="626" spans="1:12" s="15" customFormat="1" ht="39.75" customHeight="1" x14ac:dyDescent="0.25">
      <c r="A626" s="9"/>
      <c r="B626" s="11"/>
      <c r="C626" s="9"/>
      <c r="D626" s="11"/>
      <c r="E626" s="11"/>
      <c r="F626" s="11"/>
      <c r="G626" s="9"/>
      <c r="H626" s="11"/>
      <c r="I626" s="11"/>
      <c r="J626" s="11"/>
      <c r="K626" s="11"/>
      <c r="L626" s="11"/>
    </row>
    <row r="627" spans="1:12" s="15" customFormat="1" ht="39.75" customHeight="1" x14ac:dyDescent="0.25">
      <c r="A627" s="351" t="s">
        <v>13</v>
      </c>
      <c r="B627" s="351" t="s">
        <v>14</v>
      </c>
      <c r="C627" s="360" t="s">
        <v>7</v>
      </c>
      <c r="D627" s="351" t="s">
        <v>57</v>
      </c>
      <c r="E627" s="351" t="s">
        <v>11</v>
      </c>
      <c r="F627" s="351" t="s">
        <v>12</v>
      </c>
      <c r="G627" s="303" t="s">
        <v>101</v>
      </c>
      <c r="H627" s="303"/>
      <c r="I627" s="351" t="s">
        <v>8</v>
      </c>
      <c r="J627" s="351" t="s">
        <v>9</v>
      </c>
      <c r="K627" s="351" t="s">
        <v>10</v>
      </c>
      <c r="L627" s="351" t="s">
        <v>114</v>
      </c>
    </row>
    <row r="628" spans="1:12" s="15" customFormat="1" ht="39.75" customHeight="1" x14ac:dyDescent="0.25">
      <c r="A628" s="352"/>
      <c r="B628" s="352"/>
      <c r="C628" s="361"/>
      <c r="D628" s="352"/>
      <c r="E628" s="352"/>
      <c r="F628" s="352"/>
      <c r="G628" s="277" t="s">
        <v>107</v>
      </c>
      <c r="H628" s="168" t="s">
        <v>110</v>
      </c>
      <c r="I628" s="352"/>
      <c r="J628" s="352"/>
      <c r="K628" s="352"/>
      <c r="L628" s="352"/>
    </row>
    <row r="629" spans="1:12" s="15" customFormat="1" ht="39.75" customHeight="1" x14ac:dyDescent="0.25">
      <c r="A629" s="115">
        <v>1</v>
      </c>
      <c r="B629" s="115" t="s">
        <v>1429</v>
      </c>
      <c r="C629" s="206" t="s">
        <v>1430</v>
      </c>
      <c r="D629" s="207" t="s">
        <v>163</v>
      </c>
      <c r="E629" s="207" t="s">
        <v>200</v>
      </c>
      <c r="F629" s="208">
        <v>48908</v>
      </c>
      <c r="G629" s="144" t="s">
        <v>1431</v>
      </c>
      <c r="H629" s="115">
        <v>307582624</v>
      </c>
      <c r="I629" s="207" t="s">
        <v>179</v>
      </c>
      <c r="J629" s="207">
        <v>10</v>
      </c>
      <c r="K629" s="209">
        <v>69000</v>
      </c>
      <c r="L629" s="210">
        <f t="shared" ref="L629:L660" si="18">J629*K629</f>
        <v>690000</v>
      </c>
    </row>
    <row r="630" spans="1:12" s="15" customFormat="1" ht="39.75" customHeight="1" x14ac:dyDescent="0.25">
      <c r="A630" s="115">
        <f>+A629+1</f>
        <v>2</v>
      </c>
      <c r="B630" s="115" t="s">
        <v>1429</v>
      </c>
      <c r="C630" s="206" t="s">
        <v>300</v>
      </c>
      <c r="D630" s="207" t="s">
        <v>163</v>
      </c>
      <c r="E630" s="207" t="s">
        <v>200</v>
      </c>
      <c r="F630" s="208">
        <v>48908</v>
      </c>
      <c r="G630" s="144" t="s">
        <v>1431</v>
      </c>
      <c r="H630" s="115">
        <v>307582624</v>
      </c>
      <c r="I630" s="207" t="s">
        <v>179</v>
      </c>
      <c r="J630" s="207">
        <v>200</v>
      </c>
      <c r="K630" s="209">
        <v>1610</v>
      </c>
      <c r="L630" s="210">
        <f t="shared" si="18"/>
        <v>322000</v>
      </c>
    </row>
    <row r="631" spans="1:12" s="15" customFormat="1" ht="39.75" customHeight="1" x14ac:dyDescent="0.25">
      <c r="A631" s="115">
        <f>+A630+1</f>
        <v>3</v>
      </c>
      <c r="B631" s="115" t="s">
        <v>1429</v>
      </c>
      <c r="C631" s="206" t="s">
        <v>1432</v>
      </c>
      <c r="D631" s="207" t="s">
        <v>163</v>
      </c>
      <c r="E631" s="207" t="s">
        <v>200</v>
      </c>
      <c r="F631" s="208">
        <v>48908</v>
      </c>
      <c r="G631" s="144" t="s">
        <v>1431</v>
      </c>
      <c r="H631" s="115">
        <v>307582624</v>
      </c>
      <c r="I631" s="207" t="s">
        <v>179</v>
      </c>
      <c r="J631" s="207">
        <v>200</v>
      </c>
      <c r="K631" s="209">
        <v>1150</v>
      </c>
      <c r="L631" s="210">
        <f t="shared" si="18"/>
        <v>230000</v>
      </c>
    </row>
    <row r="632" spans="1:12" s="15" customFormat="1" ht="39.75" customHeight="1" x14ac:dyDescent="0.25">
      <c r="A632" s="115">
        <v>4</v>
      </c>
      <c r="B632" s="115" t="s">
        <v>1429</v>
      </c>
      <c r="C632" s="206" t="s">
        <v>248</v>
      </c>
      <c r="D632" s="207" t="s">
        <v>163</v>
      </c>
      <c r="E632" s="207" t="s">
        <v>200</v>
      </c>
      <c r="F632" s="208">
        <v>48908</v>
      </c>
      <c r="G632" s="144" t="s">
        <v>1431</v>
      </c>
      <c r="H632" s="115">
        <v>307582624</v>
      </c>
      <c r="I632" s="207" t="s">
        <v>179</v>
      </c>
      <c r="J632" s="207">
        <v>10</v>
      </c>
      <c r="K632" s="209">
        <v>11500</v>
      </c>
      <c r="L632" s="210">
        <f t="shared" si="18"/>
        <v>115000</v>
      </c>
    </row>
    <row r="633" spans="1:12" s="15" customFormat="1" ht="39.75" customHeight="1" x14ac:dyDescent="0.25">
      <c r="A633" s="115">
        <v>5</v>
      </c>
      <c r="B633" s="115" t="s">
        <v>1429</v>
      </c>
      <c r="C633" s="206" t="s">
        <v>1433</v>
      </c>
      <c r="D633" s="207" t="s">
        <v>163</v>
      </c>
      <c r="E633" s="207" t="s">
        <v>200</v>
      </c>
      <c r="F633" s="208">
        <v>48908</v>
      </c>
      <c r="G633" s="144" t="s">
        <v>1431</v>
      </c>
      <c r="H633" s="115">
        <v>307582624</v>
      </c>
      <c r="I633" s="207" t="s">
        <v>179</v>
      </c>
      <c r="J633" s="207">
        <v>10</v>
      </c>
      <c r="K633" s="209">
        <v>16560</v>
      </c>
      <c r="L633" s="210">
        <f t="shared" si="18"/>
        <v>165600</v>
      </c>
    </row>
    <row r="634" spans="1:12" s="15" customFormat="1" ht="39.75" customHeight="1" x14ac:dyDescent="0.25">
      <c r="A634" s="115">
        <v>6</v>
      </c>
      <c r="B634" s="115" t="s">
        <v>1429</v>
      </c>
      <c r="C634" s="206" t="s">
        <v>1434</v>
      </c>
      <c r="D634" s="207" t="s">
        <v>163</v>
      </c>
      <c r="E634" s="207" t="s">
        <v>200</v>
      </c>
      <c r="F634" s="208">
        <v>48908</v>
      </c>
      <c r="G634" s="144" t="s">
        <v>1431</v>
      </c>
      <c r="H634" s="115">
        <v>307582624</v>
      </c>
      <c r="I634" s="207" t="s">
        <v>249</v>
      </c>
      <c r="J634" s="207">
        <v>20</v>
      </c>
      <c r="K634" s="209">
        <v>32200</v>
      </c>
      <c r="L634" s="210">
        <f t="shared" si="18"/>
        <v>644000</v>
      </c>
    </row>
    <row r="635" spans="1:12" s="15" customFormat="1" ht="39.75" customHeight="1" x14ac:dyDescent="0.25">
      <c r="A635" s="115">
        <v>7</v>
      </c>
      <c r="B635" s="115" t="s">
        <v>1429</v>
      </c>
      <c r="C635" s="206" t="s">
        <v>1435</v>
      </c>
      <c r="D635" s="207" t="s">
        <v>163</v>
      </c>
      <c r="E635" s="207" t="s">
        <v>200</v>
      </c>
      <c r="F635" s="208">
        <v>48908</v>
      </c>
      <c r="G635" s="144" t="s">
        <v>1431</v>
      </c>
      <c r="H635" s="115">
        <v>307582624</v>
      </c>
      <c r="I635" s="207" t="s">
        <v>179</v>
      </c>
      <c r="J635" s="207">
        <v>100</v>
      </c>
      <c r="K635" s="209">
        <v>11500</v>
      </c>
      <c r="L635" s="210">
        <f t="shared" si="18"/>
        <v>1150000</v>
      </c>
    </row>
    <row r="636" spans="1:12" s="15" customFormat="1" ht="39.75" customHeight="1" x14ac:dyDescent="0.25">
      <c r="A636" s="115">
        <v>8</v>
      </c>
      <c r="B636" s="115" t="s">
        <v>1429</v>
      </c>
      <c r="C636" s="206" t="s">
        <v>465</v>
      </c>
      <c r="D636" s="207" t="s">
        <v>163</v>
      </c>
      <c r="E636" s="207" t="s">
        <v>200</v>
      </c>
      <c r="F636" s="208">
        <v>48908</v>
      </c>
      <c r="G636" s="144" t="s">
        <v>1431</v>
      </c>
      <c r="H636" s="115">
        <v>307582624</v>
      </c>
      <c r="I636" s="207" t="s">
        <v>179</v>
      </c>
      <c r="J636" s="207">
        <v>100</v>
      </c>
      <c r="K636" s="209">
        <v>22080</v>
      </c>
      <c r="L636" s="210">
        <f t="shared" si="18"/>
        <v>2208000</v>
      </c>
    </row>
    <row r="637" spans="1:12" s="15" customFormat="1" ht="39.75" customHeight="1" x14ac:dyDescent="0.25">
      <c r="A637" s="115">
        <v>9</v>
      </c>
      <c r="B637" s="115" t="s">
        <v>1429</v>
      </c>
      <c r="C637" s="206" t="s">
        <v>616</v>
      </c>
      <c r="D637" s="207" t="s">
        <v>163</v>
      </c>
      <c r="E637" s="207" t="s">
        <v>200</v>
      </c>
      <c r="F637" s="207">
        <v>48919</v>
      </c>
      <c r="G637" s="144" t="s">
        <v>1436</v>
      </c>
      <c r="H637" s="115">
        <v>309179538</v>
      </c>
      <c r="I637" s="207" t="s">
        <v>179</v>
      </c>
      <c r="J637" s="207">
        <v>5</v>
      </c>
      <c r="K637" s="209">
        <v>155000</v>
      </c>
      <c r="L637" s="210">
        <f t="shared" si="18"/>
        <v>775000</v>
      </c>
    </row>
    <row r="638" spans="1:12" s="15" customFormat="1" ht="39.75" customHeight="1" x14ac:dyDescent="0.25">
      <c r="A638" s="115">
        <v>10</v>
      </c>
      <c r="B638" s="115" t="s">
        <v>1429</v>
      </c>
      <c r="C638" s="206" t="s">
        <v>468</v>
      </c>
      <c r="D638" s="207" t="s">
        <v>163</v>
      </c>
      <c r="E638" s="207" t="s">
        <v>200</v>
      </c>
      <c r="F638" s="207">
        <v>48919</v>
      </c>
      <c r="G638" s="144" t="s">
        <v>1436</v>
      </c>
      <c r="H638" s="115">
        <v>309179538</v>
      </c>
      <c r="I638" s="207" t="s">
        <v>179</v>
      </c>
      <c r="J638" s="207">
        <v>10</v>
      </c>
      <c r="K638" s="209">
        <v>17360</v>
      </c>
      <c r="L638" s="210">
        <f t="shared" si="18"/>
        <v>173600</v>
      </c>
    </row>
    <row r="639" spans="1:12" s="15" customFormat="1" ht="39.75" customHeight="1" x14ac:dyDescent="0.25">
      <c r="A639" s="115">
        <v>11</v>
      </c>
      <c r="B639" s="115" t="s">
        <v>1429</v>
      </c>
      <c r="C639" s="206" t="s">
        <v>472</v>
      </c>
      <c r="D639" s="207" t="s">
        <v>163</v>
      </c>
      <c r="E639" s="207" t="s">
        <v>200</v>
      </c>
      <c r="F639" s="207">
        <v>48919</v>
      </c>
      <c r="G639" s="144" t="s">
        <v>1436</v>
      </c>
      <c r="H639" s="115">
        <v>309179538</v>
      </c>
      <c r="I639" s="207" t="s">
        <v>179</v>
      </c>
      <c r="J639" s="207">
        <v>100</v>
      </c>
      <c r="K639" s="209">
        <v>14850</v>
      </c>
      <c r="L639" s="210">
        <f t="shared" si="18"/>
        <v>1485000</v>
      </c>
    </row>
    <row r="640" spans="1:12" s="15" customFormat="1" ht="39.75" customHeight="1" x14ac:dyDescent="0.25">
      <c r="A640" s="115">
        <v>12</v>
      </c>
      <c r="B640" s="115" t="s">
        <v>1429</v>
      </c>
      <c r="C640" s="206" t="s">
        <v>1437</v>
      </c>
      <c r="D640" s="207" t="s">
        <v>163</v>
      </c>
      <c r="E640" s="207" t="s">
        <v>200</v>
      </c>
      <c r="F640" s="207">
        <v>48919</v>
      </c>
      <c r="G640" s="144" t="s">
        <v>1436</v>
      </c>
      <c r="H640" s="115">
        <v>309179538</v>
      </c>
      <c r="I640" s="207" t="s">
        <v>179</v>
      </c>
      <c r="J640" s="207">
        <v>100</v>
      </c>
      <c r="K640" s="209">
        <v>10800</v>
      </c>
      <c r="L640" s="210">
        <f t="shared" si="18"/>
        <v>1080000</v>
      </c>
    </row>
    <row r="641" spans="1:12" s="15" customFormat="1" ht="39.75" customHeight="1" x14ac:dyDescent="0.25">
      <c r="A641" s="115">
        <v>13</v>
      </c>
      <c r="B641" s="115" t="s">
        <v>1429</v>
      </c>
      <c r="C641" s="206" t="s">
        <v>1438</v>
      </c>
      <c r="D641" s="207" t="s">
        <v>163</v>
      </c>
      <c r="E641" s="207" t="s">
        <v>200</v>
      </c>
      <c r="F641" s="207">
        <v>48920</v>
      </c>
      <c r="G641" s="144" t="s">
        <v>1436</v>
      </c>
      <c r="H641" s="115">
        <v>309179539</v>
      </c>
      <c r="I641" s="207" t="s">
        <v>179</v>
      </c>
      <c r="J641" s="207">
        <v>10</v>
      </c>
      <c r="K641" s="209">
        <v>33792</v>
      </c>
      <c r="L641" s="210">
        <f t="shared" si="18"/>
        <v>337920</v>
      </c>
    </row>
    <row r="642" spans="1:12" s="15" customFormat="1" ht="39.75" customHeight="1" x14ac:dyDescent="0.25">
      <c r="A642" s="115">
        <v>14</v>
      </c>
      <c r="B642" s="115" t="s">
        <v>1429</v>
      </c>
      <c r="C642" s="206" t="s">
        <v>470</v>
      </c>
      <c r="D642" s="207" t="s">
        <v>163</v>
      </c>
      <c r="E642" s="207" t="s">
        <v>200</v>
      </c>
      <c r="F642" s="207">
        <v>49075</v>
      </c>
      <c r="G642" s="144" t="s">
        <v>1439</v>
      </c>
      <c r="H642" s="115">
        <v>307048170</v>
      </c>
      <c r="I642" s="207" t="s">
        <v>179</v>
      </c>
      <c r="J642" s="207">
        <v>10</v>
      </c>
      <c r="K642" s="209">
        <v>15708</v>
      </c>
      <c r="L642" s="210">
        <f t="shared" si="18"/>
        <v>157080</v>
      </c>
    </row>
    <row r="643" spans="1:12" s="15" customFormat="1" ht="39.75" customHeight="1" x14ac:dyDescent="0.25">
      <c r="A643" s="115">
        <v>15</v>
      </c>
      <c r="B643" s="115" t="s">
        <v>1429</v>
      </c>
      <c r="C643" s="206" t="s">
        <v>1440</v>
      </c>
      <c r="D643" s="207" t="s">
        <v>163</v>
      </c>
      <c r="E643" s="207" t="s">
        <v>200</v>
      </c>
      <c r="F643" s="207">
        <v>49075</v>
      </c>
      <c r="G643" s="144" t="s">
        <v>1439</v>
      </c>
      <c r="H643" s="115">
        <v>307048171</v>
      </c>
      <c r="I643" s="207" t="s">
        <v>179</v>
      </c>
      <c r="J643" s="207">
        <v>10</v>
      </c>
      <c r="K643" s="209">
        <v>11900</v>
      </c>
      <c r="L643" s="210">
        <f t="shared" si="18"/>
        <v>119000</v>
      </c>
    </row>
    <row r="644" spans="1:12" s="15" customFormat="1" ht="39.75" customHeight="1" x14ac:dyDescent="0.25">
      <c r="A644" s="115">
        <v>16</v>
      </c>
      <c r="B644" s="115" t="s">
        <v>1429</v>
      </c>
      <c r="C644" s="206" t="s">
        <v>1441</v>
      </c>
      <c r="D644" s="207" t="s">
        <v>163</v>
      </c>
      <c r="E644" s="207" t="s">
        <v>200</v>
      </c>
      <c r="F644" s="207">
        <v>49075</v>
      </c>
      <c r="G644" s="144" t="s">
        <v>1439</v>
      </c>
      <c r="H644" s="115">
        <v>307048172</v>
      </c>
      <c r="I644" s="207" t="s">
        <v>179</v>
      </c>
      <c r="J644" s="207">
        <v>10</v>
      </c>
      <c r="K644" s="209">
        <v>3230</v>
      </c>
      <c r="L644" s="210">
        <f t="shared" si="18"/>
        <v>32300</v>
      </c>
    </row>
    <row r="645" spans="1:12" s="15" customFormat="1" ht="39.75" customHeight="1" x14ac:dyDescent="0.25">
      <c r="A645" s="115">
        <v>17</v>
      </c>
      <c r="B645" s="115" t="s">
        <v>1429</v>
      </c>
      <c r="C645" s="206" t="s">
        <v>1442</v>
      </c>
      <c r="D645" s="207" t="s">
        <v>163</v>
      </c>
      <c r="E645" s="207" t="s">
        <v>200</v>
      </c>
      <c r="F645" s="207">
        <v>49075</v>
      </c>
      <c r="G645" s="144" t="s">
        <v>1439</v>
      </c>
      <c r="H645" s="115">
        <v>307048173</v>
      </c>
      <c r="I645" s="207" t="s">
        <v>249</v>
      </c>
      <c r="J645" s="207">
        <v>10</v>
      </c>
      <c r="K645" s="209">
        <v>4080</v>
      </c>
      <c r="L645" s="210">
        <f t="shared" si="18"/>
        <v>40800</v>
      </c>
    </row>
    <row r="646" spans="1:12" s="15" customFormat="1" ht="39.75" customHeight="1" x14ac:dyDescent="0.25">
      <c r="A646" s="115">
        <v>18</v>
      </c>
      <c r="B646" s="115" t="s">
        <v>1429</v>
      </c>
      <c r="C646" s="206" t="s">
        <v>524</v>
      </c>
      <c r="D646" s="207" t="s">
        <v>163</v>
      </c>
      <c r="E646" s="207" t="s">
        <v>200</v>
      </c>
      <c r="F646" s="207">
        <v>49075</v>
      </c>
      <c r="G646" s="144" t="s">
        <v>1439</v>
      </c>
      <c r="H646" s="115">
        <v>307048174</v>
      </c>
      <c r="I646" s="207" t="s">
        <v>249</v>
      </c>
      <c r="J646" s="207">
        <v>5</v>
      </c>
      <c r="K646" s="209">
        <v>17680</v>
      </c>
      <c r="L646" s="210">
        <f t="shared" si="18"/>
        <v>88400</v>
      </c>
    </row>
    <row r="647" spans="1:12" s="15" customFormat="1" ht="39.75" customHeight="1" x14ac:dyDescent="0.25">
      <c r="A647" s="115">
        <v>19</v>
      </c>
      <c r="B647" s="115" t="s">
        <v>1429</v>
      </c>
      <c r="C647" s="206" t="s">
        <v>1443</v>
      </c>
      <c r="D647" s="207" t="s">
        <v>163</v>
      </c>
      <c r="E647" s="207" t="s">
        <v>200</v>
      </c>
      <c r="F647" s="207">
        <v>49075</v>
      </c>
      <c r="G647" s="144" t="s">
        <v>1439</v>
      </c>
      <c r="H647" s="115">
        <v>307048175</v>
      </c>
      <c r="I647" s="207" t="s">
        <v>249</v>
      </c>
      <c r="J647" s="207">
        <v>10</v>
      </c>
      <c r="K647" s="209">
        <v>3400</v>
      </c>
      <c r="L647" s="210">
        <f t="shared" si="18"/>
        <v>34000</v>
      </c>
    </row>
    <row r="648" spans="1:12" s="15" customFormat="1" ht="39.75" customHeight="1" x14ac:dyDescent="0.25">
      <c r="A648" s="115">
        <v>20</v>
      </c>
      <c r="B648" s="115" t="s">
        <v>1429</v>
      </c>
      <c r="C648" s="206" t="s">
        <v>1444</v>
      </c>
      <c r="D648" s="207" t="s">
        <v>163</v>
      </c>
      <c r="E648" s="207" t="s">
        <v>200</v>
      </c>
      <c r="F648" s="207">
        <v>49075</v>
      </c>
      <c r="G648" s="144" t="s">
        <v>1439</v>
      </c>
      <c r="H648" s="115">
        <v>307048176</v>
      </c>
      <c r="I648" s="207" t="s">
        <v>179</v>
      </c>
      <c r="J648" s="207">
        <v>10</v>
      </c>
      <c r="K648" s="209">
        <v>76160</v>
      </c>
      <c r="L648" s="210">
        <f t="shared" si="18"/>
        <v>761600</v>
      </c>
    </row>
    <row r="649" spans="1:12" s="15" customFormat="1" ht="39.75" customHeight="1" x14ac:dyDescent="0.25">
      <c r="A649" s="115">
        <v>21</v>
      </c>
      <c r="B649" s="115" t="s">
        <v>1429</v>
      </c>
      <c r="C649" s="206" t="s">
        <v>474</v>
      </c>
      <c r="D649" s="207" t="s">
        <v>163</v>
      </c>
      <c r="E649" s="207" t="s">
        <v>200</v>
      </c>
      <c r="F649" s="207">
        <v>49075</v>
      </c>
      <c r="G649" s="144" t="s">
        <v>1439</v>
      </c>
      <c r="H649" s="115">
        <v>307048177</v>
      </c>
      <c r="I649" s="207" t="s">
        <v>179</v>
      </c>
      <c r="J649" s="207">
        <v>10</v>
      </c>
      <c r="K649" s="209">
        <v>39372</v>
      </c>
      <c r="L649" s="210">
        <f t="shared" si="18"/>
        <v>393720</v>
      </c>
    </row>
    <row r="650" spans="1:12" s="15" customFormat="1" ht="39.75" customHeight="1" x14ac:dyDescent="0.25">
      <c r="A650" s="115">
        <v>22</v>
      </c>
      <c r="B650" s="115" t="s">
        <v>1429</v>
      </c>
      <c r="C650" s="206" t="s">
        <v>471</v>
      </c>
      <c r="D650" s="207" t="s">
        <v>163</v>
      </c>
      <c r="E650" s="207" t="s">
        <v>200</v>
      </c>
      <c r="F650" s="207">
        <v>49076</v>
      </c>
      <c r="G650" s="144" t="s">
        <v>1439</v>
      </c>
      <c r="H650" s="115">
        <v>307048178</v>
      </c>
      <c r="I650" s="207" t="s">
        <v>179</v>
      </c>
      <c r="J650" s="207">
        <v>10</v>
      </c>
      <c r="K650" s="209">
        <v>39984</v>
      </c>
      <c r="L650" s="210">
        <f t="shared" si="18"/>
        <v>399840</v>
      </c>
    </row>
    <row r="651" spans="1:12" s="15" customFormat="1" ht="39.75" customHeight="1" x14ac:dyDescent="0.25">
      <c r="A651" s="115">
        <v>23</v>
      </c>
      <c r="B651" s="115" t="s">
        <v>1429</v>
      </c>
      <c r="C651" s="206" t="s">
        <v>242</v>
      </c>
      <c r="D651" s="207" t="s">
        <v>163</v>
      </c>
      <c r="E651" s="207" t="s">
        <v>200</v>
      </c>
      <c r="F651" s="207">
        <v>49082</v>
      </c>
      <c r="G651" s="144" t="s">
        <v>1439</v>
      </c>
      <c r="H651" s="115">
        <v>307048178</v>
      </c>
      <c r="I651" s="207" t="s">
        <v>179</v>
      </c>
      <c r="J651" s="207">
        <v>40</v>
      </c>
      <c r="K651" s="209">
        <v>7260</v>
      </c>
      <c r="L651" s="210">
        <f t="shared" si="18"/>
        <v>290400</v>
      </c>
    </row>
    <row r="652" spans="1:12" s="15" customFormat="1" ht="39.75" customHeight="1" x14ac:dyDescent="0.25">
      <c r="A652" s="115">
        <v>24</v>
      </c>
      <c r="B652" s="115" t="s">
        <v>1429</v>
      </c>
      <c r="C652" s="206" t="s">
        <v>283</v>
      </c>
      <c r="D652" s="207" t="s">
        <v>163</v>
      </c>
      <c r="E652" s="207" t="s">
        <v>200</v>
      </c>
      <c r="F652" s="207">
        <v>49082</v>
      </c>
      <c r="G652" s="144" t="s">
        <v>1439</v>
      </c>
      <c r="H652" s="115">
        <v>307048179</v>
      </c>
      <c r="I652" s="207" t="s">
        <v>249</v>
      </c>
      <c r="J652" s="207">
        <v>10</v>
      </c>
      <c r="K652" s="209">
        <v>30800</v>
      </c>
      <c r="L652" s="210">
        <f t="shared" si="18"/>
        <v>308000</v>
      </c>
    </row>
    <row r="653" spans="1:12" s="15" customFormat="1" ht="39.75" customHeight="1" x14ac:dyDescent="0.25">
      <c r="A653" s="115">
        <v>25</v>
      </c>
      <c r="B653" s="115" t="s">
        <v>1429</v>
      </c>
      <c r="C653" s="206" t="s">
        <v>1445</v>
      </c>
      <c r="D653" s="207" t="s">
        <v>163</v>
      </c>
      <c r="E653" s="207" t="s">
        <v>200</v>
      </c>
      <c r="F653" s="207">
        <v>49180</v>
      </c>
      <c r="G653" s="144" t="s">
        <v>1436</v>
      </c>
      <c r="H653" s="115">
        <v>309179539</v>
      </c>
      <c r="I653" s="207" t="s">
        <v>179</v>
      </c>
      <c r="J653" s="207">
        <v>10</v>
      </c>
      <c r="K653" s="209">
        <v>12600</v>
      </c>
      <c r="L653" s="210">
        <f t="shared" si="18"/>
        <v>126000</v>
      </c>
    </row>
    <row r="654" spans="1:12" s="15" customFormat="1" ht="39.75" customHeight="1" x14ac:dyDescent="0.25">
      <c r="A654" s="115">
        <v>26</v>
      </c>
      <c r="B654" s="115" t="s">
        <v>1429</v>
      </c>
      <c r="C654" s="206" t="s">
        <v>1446</v>
      </c>
      <c r="D654" s="207" t="s">
        <v>163</v>
      </c>
      <c r="E654" s="207" t="s">
        <v>200</v>
      </c>
      <c r="F654" s="207">
        <v>49180</v>
      </c>
      <c r="G654" s="144" t="s">
        <v>1436</v>
      </c>
      <c r="H654" s="115">
        <v>309179539</v>
      </c>
      <c r="I654" s="207" t="s">
        <v>179</v>
      </c>
      <c r="J654" s="207">
        <v>10</v>
      </c>
      <c r="K654" s="209">
        <v>152208</v>
      </c>
      <c r="L654" s="210">
        <f t="shared" si="18"/>
        <v>1522080</v>
      </c>
    </row>
    <row r="655" spans="1:12" s="15" customFormat="1" ht="39.75" customHeight="1" x14ac:dyDescent="0.25">
      <c r="A655" s="115">
        <v>27</v>
      </c>
      <c r="B655" s="115" t="s">
        <v>1429</v>
      </c>
      <c r="C655" s="206" t="s">
        <v>566</v>
      </c>
      <c r="D655" s="207" t="s">
        <v>163</v>
      </c>
      <c r="E655" s="207" t="s">
        <v>200</v>
      </c>
      <c r="F655" s="207">
        <v>49180</v>
      </c>
      <c r="G655" s="144" t="s">
        <v>1436</v>
      </c>
      <c r="H655" s="115">
        <v>309179539</v>
      </c>
      <c r="I655" s="207" t="s">
        <v>249</v>
      </c>
      <c r="J655" s="207">
        <v>30</v>
      </c>
      <c r="K655" s="209">
        <v>42000</v>
      </c>
      <c r="L655" s="210">
        <f t="shared" si="18"/>
        <v>1260000</v>
      </c>
    </row>
    <row r="656" spans="1:12" s="15" customFormat="1" ht="39.75" customHeight="1" x14ac:dyDescent="0.25">
      <c r="A656" s="115">
        <v>28</v>
      </c>
      <c r="B656" s="115" t="s">
        <v>1429</v>
      </c>
      <c r="C656" s="211" t="s">
        <v>612</v>
      </c>
      <c r="D656" s="207" t="s">
        <v>163</v>
      </c>
      <c r="E656" s="166" t="s">
        <v>200</v>
      </c>
      <c r="F656" s="166">
        <v>49180</v>
      </c>
      <c r="G656" s="144" t="s">
        <v>1436</v>
      </c>
      <c r="H656" s="115">
        <v>309179539</v>
      </c>
      <c r="I656" s="166" t="s">
        <v>179</v>
      </c>
      <c r="J656" s="166">
        <v>10</v>
      </c>
      <c r="K656" s="212">
        <v>25200</v>
      </c>
      <c r="L656" s="150">
        <f t="shared" si="18"/>
        <v>252000</v>
      </c>
    </row>
    <row r="657" spans="1:12" s="15" customFormat="1" ht="39.75" customHeight="1" x14ac:dyDescent="0.25">
      <c r="A657" s="115">
        <v>29</v>
      </c>
      <c r="B657" s="115" t="s">
        <v>1429</v>
      </c>
      <c r="C657" s="211" t="s">
        <v>1447</v>
      </c>
      <c r="D657" s="207" t="s">
        <v>163</v>
      </c>
      <c r="E657" s="166" t="s">
        <v>200</v>
      </c>
      <c r="F657" s="166">
        <v>49252</v>
      </c>
      <c r="G657" s="144" t="s">
        <v>1436</v>
      </c>
      <c r="H657" s="115">
        <v>309179539</v>
      </c>
      <c r="I657" s="166" t="s">
        <v>179</v>
      </c>
      <c r="J657" s="166">
        <v>200</v>
      </c>
      <c r="K657" s="212">
        <v>910</v>
      </c>
      <c r="L657" s="150">
        <f t="shared" si="18"/>
        <v>182000</v>
      </c>
    </row>
    <row r="658" spans="1:12" s="15" customFormat="1" ht="39.75" customHeight="1" x14ac:dyDescent="0.25">
      <c r="A658" s="115">
        <v>30</v>
      </c>
      <c r="B658" s="115" t="s">
        <v>1429</v>
      </c>
      <c r="C658" s="211" t="s">
        <v>1448</v>
      </c>
      <c r="D658" s="207" t="s">
        <v>163</v>
      </c>
      <c r="E658" s="166" t="s">
        <v>200</v>
      </c>
      <c r="F658" s="166">
        <v>49252</v>
      </c>
      <c r="G658" s="144" t="s">
        <v>1436</v>
      </c>
      <c r="H658" s="115">
        <v>309179539</v>
      </c>
      <c r="I658" s="166" t="s">
        <v>179</v>
      </c>
      <c r="J658" s="166">
        <v>100</v>
      </c>
      <c r="K658" s="212">
        <v>1040</v>
      </c>
      <c r="L658" s="150">
        <f t="shared" si="18"/>
        <v>104000</v>
      </c>
    </row>
    <row r="659" spans="1:12" s="15" customFormat="1" ht="39.75" customHeight="1" x14ac:dyDescent="0.25">
      <c r="A659" s="115">
        <v>31</v>
      </c>
      <c r="B659" s="115" t="s">
        <v>1429</v>
      </c>
      <c r="C659" s="211" t="s">
        <v>1300</v>
      </c>
      <c r="D659" s="207" t="s">
        <v>163</v>
      </c>
      <c r="E659" s="166" t="s">
        <v>200</v>
      </c>
      <c r="F659" s="166">
        <v>49252</v>
      </c>
      <c r="G659" s="144" t="s">
        <v>1436</v>
      </c>
      <c r="H659" s="115">
        <v>309179539</v>
      </c>
      <c r="I659" s="166" t="s">
        <v>249</v>
      </c>
      <c r="J659" s="166">
        <v>10</v>
      </c>
      <c r="K659" s="212">
        <v>9100</v>
      </c>
      <c r="L659" s="150">
        <f t="shared" si="18"/>
        <v>91000</v>
      </c>
    </row>
    <row r="660" spans="1:12" s="15" customFormat="1" ht="39.75" customHeight="1" x14ac:dyDescent="0.25">
      <c r="A660" s="115">
        <v>32</v>
      </c>
      <c r="B660" s="115" t="s">
        <v>1429</v>
      </c>
      <c r="C660" s="211" t="s">
        <v>1449</v>
      </c>
      <c r="D660" s="207" t="s">
        <v>163</v>
      </c>
      <c r="E660" s="166" t="s">
        <v>200</v>
      </c>
      <c r="F660" s="166">
        <v>49252</v>
      </c>
      <c r="G660" s="144" t="s">
        <v>1436</v>
      </c>
      <c r="H660" s="115">
        <v>309179539</v>
      </c>
      <c r="I660" s="166" t="s">
        <v>179</v>
      </c>
      <c r="J660" s="166">
        <v>50</v>
      </c>
      <c r="K660" s="212">
        <v>6500</v>
      </c>
      <c r="L660" s="150">
        <f t="shared" si="18"/>
        <v>325000</v>
      </c>
    </row>
    <row r="661" spans="1:12" s="15" customFormat="1" ht="39.75" customHeight="1" x14ac:dyDescent="0.25">
      <c r="A661" s="13"/>
      <c r="B661" s="13"/>
      <c r="C661" s="211"/>
      <c r="D661" s="166"/>
      <c r="E661" s="166"/>
      <c r="F661" s="166"/>
      <c r="G661" s="3"/>
      <c r="H661" s="13"/>
      <c r="I661" s="166"/>
      <c r="J661" s="166"/>
      <c r="K661" s="212"/>
      <c r="L661" s="150">
        <f>SUM(L629:L660)</f>
        <v>15863340</v>
      </c>
    </row>
    <row r="662" spans="1:12" s="15" customFormat="1" ht="39.75" customHeight="1" x14ac:dyDescent="0.3">
      <c r="A662" s="80"/>
      <c r="B662" s="160"/>
      <c r="C662" s="161"/>
      <c r="D662" s="130"/>
      <c r="E662" s="130"/>
      <c r="F662" s="162"/>
      <c r="G662" s="161"/>
      <c r="H662" s="162"/>
      <c r="I662" s="130"/>
      <c r="J662" s="130"/>
      <c r="K662" s="148"/>
      <c r="L662" s="149"/>
    </row>
    <row r="663" spans="1:12" s="15" customFormat="1" ht="39.75" customHeight="1" x14ac:dyDescent="0.25">
      <c r="A663" s="321" t="s">
        <v>1874</v>
      </c>
      <c r="B663" s="321"/>
      <c r="C663" s="321"/>
      <c r="D663" s="321"/>
      <c r="E663" s="321"/>
      <c r="F663" s="321"/>
      <c r="G663" s="321"/>
      <c r="H663" s="321"/>
      <c r="I663" s="321"/>
      <c r="J663" s="321"/>
      <c r="K663" s="321"/>
      <c r="L663" s="321"/>
    </row>
    <row r="664" spans="1:12" s="15" customFormat="1" ht="39.75" customHeight="1" x14ac:dyDescent="0.25">
      <c r="A664" s="77"/>
      <c r="B664" s="98"/>
      <c r="C664" s="77"/>
      <c r="D664" s="98"/>
      <c r="E664" s="98"/>
      <c r="F664" s="98"/>
      <c r="G664" s="77"/>
      <c r="H664" s="98"/>
      <c r="I664" s="98"/>
      <c r="J664" s="98"/>
      <c r="K664" s="98"/>
      <c r="L664" s="98"/>
    </row>
    <row r="665" spans="1:12" s="15" customFormat="1" ht="39.75" customHeight="1" x14ac:dyDescent="0.25">
      <c r="A665" s="391" t="s">
        <v>13</v>
      </c>
      <c r="B665" s="391" t="s">
        <v>14</v>
      </c>
      <c r="C665" s="394" t="s">
        <v>7</v>
      </c>
      <c r="D665" s="391" t="s">
        <v>57</v>
      </c>
      <c r="E665" s="391" t="s">
        <v>11</v>
      </c>
      <c r="F665" s="391" t="s">
        <v>12</v>
      </c>
      <c r="G665" s="393" t="s">
        <v>101</v>
      </c>
      <c r="H665" s="393"/>
      <c r="I665" s="391" t="s">
        <v>8</v>
      </c>
      <c r="J665" s="391" t="s">
        <v>9</v>
      </c>
      <c r="K665" s="391" t="s">
        <v>10</v>
      </c>
      <c r="L665" s="391" t="s">
        <v>114</v>
      </c>
    </row>
    <row r="666" spans="1:12" s="15" customFormat="1" ht="39.75" customHeight="1" x14ac:dyDescent="0.25">
      <c r="A666" s="392"/>
      <c r="B666" s="392"/>
      <c r="C666" s="395"/>
      <c r="D666" s="392"/>
      <c r="E666" s="392"/>
      <c r="F666" s="392"/>
      <c r="G666" s="283" t="s">
        <v>107</v>
      </c>
      <c r="H666" s="208" t="s">
        <v>110</v>
      </c>
      <c r="I666" s="392"/>
      <c r="J666" s="392"/>
      <c r="K666" s="392"/>
      <c r="L666" s="392"/>
    </row>
    <row r="667" spans="1:12" s="15" customFormat="1" ht="39.75" customHeight="1" x14ac:dyDescent="0.25">
      <c r="A667" s="115">
        <v>1</v>
      </c>
      <c r="B667" s="222">
        <v>44658</v>
      </c>
      <c r="C667" s="206" t="s">
        <v>529</v>
      </c>
      <c r="D667" s="207" t="s">
        <v>163</v>
      </c>
      <c r="E667" s="207" t="s">
        <v>200</v>
      </c>
      <c r="F667" s="222" t="s">
        <v>1453</v>
      </c>
      <c r="G667" s="284" t="s">
        <v>1454</v>
      </c>
      <c r="H667" s="223" t="s">
        <v>1455</v>
      </c>
      <c r="I667" s="207" t="s">
        <v>179</v>
      </c>
      <c r="J667" s="207">
        <v>4</v>
      </c>
      <c r="K667" s="209">
        <v>339999</v>
      </c>
      <c r="L667" s="210">
        <f t="shared" ref="L667:L704" si="19">J667*K667</f>
        <v>1359996</v>
      </c>
    </row>
    <row r="668" spans="1:12" s="15" customFormat="1" ht="39.75" customHeight="1" x14ac:dyDescent="0.25">
      <c r="A668" s="115">
        <f>+A667+1</f>
        <v>2</v>
      </c>
      <c r="B668" s="222">
        <v>44658</v>
      </c>
      <c r="C668" s="206" t="s">
        <v>1290</v>
      </c>
      <c r="D668" s="207" t="s">
        <v>163</v>
      </c>
      <c r="E668" s="207" t="s">
        <v>200</v>
      </c>
      <c r="F668" s="222" t="s">
        <v>1456</v>
      </c>
      <c r="G668" s="284" t="s">
        <v>1457</v>
      </c>
      <c r="H668" s="223" t="s">
        <v>1125</v>
      </c>
      <c r="I668" s="207" t="s">
        <v>179</v>
      </c>
      <c r="J668" s="207">
        <v>100</v>
      </c>
      <c r="K668" s="209">
        <v>2900</v>
      </c>
      <c r="L668" s="210">
        <f t="shared" si="19"/>
        <v>290000</v>
      </c>
    </row>
    <row r="669" spans="1:12" s="15" customFormat="1" ht="39.75" customHeight="1" x14ac:dyDescent="0.25">
      <c r="A669" s="115">
        <f>+A668+1</f>
        <v>3</v>
      </c>
      <c r="B669" s="222">
        <v>44671</v>
      </c>
      <c r="C669" s="292" t="s">
        <v>1458</v>
      </c>
      <c r="D669" s="207" t="s">
        <v>163</v>
      </c>
      <c r="E669" s="207" t="s">
        <v>200</v>
      </c>
      <c r="F669" s="222" t="s">
        <v>1459</v>
      </c>
      <c r="G669" s="284" t="s">
        <v>604</v>
      </c>
      <c r="H669" s="223" t="s">
        <v>774</v>
      </c>
      <c r="I669" s="207" t="s">
        <v>179</v>
      </c>
      <c r="J669" s="207">
        <v>2</v>
      </c>
      <c r="K669" s="209">
        <v>539350</v>
      </c>
      <c r="L669" s="210">
        <f t="shared" si="19"/>
        <v>1078700</v>
      </c>
    </row>
    <row r="670" spans="1:12" s="15" customFormat="1" ht="39.75" customHeight="1" x14ac:dyDescent="0.25">
      <c r="A670" s="115">
        <v>4</v>
      </c>
      <c r="B670" s="222">
        <v>44676</v>
      </c>
      <c r="C670" s="206" t="s">
        <v>472</v>
      </c>
      <c r="D670" s="207" t="s">
        <v>163</v>
      </c>
      <c r="E670" s="207" t="s">
        <v>200</v>
      </c>
      <c r="F670" s="222" t="s">
        <v>1460</v>
      </c>
      <c r="G670" s="284" t="s">
        <v>1461</v>
      </c>
      <c r="H670" s="223" t="s">
        <v>848</v>
      </c>
      <c r="I670" s="207" t="s">
        <v>179</v>
      </c>
      <c r="J670" s="207">
        <v>20</v>
      </c>
      <c r="K670" s="209">
        <v>21111</v>
      </c>
      <c r="L670" s="210">
        <f t="shared" si="19"/>
        <v>422220</v>
      </c>
    </row>
    <row r="671" spans="1:12" s="15" customFormat="1" ht="39.75" customHeight="1" x14ac:dyDescent="0.25">
      <c r="A671" s="115">
        <v>5</v>
      </c>
      <c r="B671" s="222">
        <v>44676</v>
      </c>
      <c r="C671" s="206" t="s">
        <v>472</v>
      </c>
      <c r="D671" s="207" t="s">
        <v>163</v>
      </c>
      <c r="E671" s="207" t="s">
        <v>200</v>
      </c>
      <c r="F671" s="222" t="s">
        <v>1462</v>
      </c>
      <c r="G671" s="284" t="s">
        <v>1463</v>
      </c>
      <c r="H671" s="223" t="s">
        <v>1464</v>
      </c>
      <c r="I671" s="207" t="s">
        <v>179</v>
      </c>
      <c r="J671" s="207">
        <v>20</v>
      </c>
      <c r="K671" s="209">
        <v>20000</v>
      </c>
      <c r="L671" s="210">
        <f t="shared" si="19"/>
        <v>400000</v>
      </c>
    </row>
    <row r="672" spans="1:12" s="15" customFormat="1" ht="39.75" customHeight="1" x14ac:dyDescent="0.25">
      <c r="A672" s="115">
        <v>6</v>
      </c>
      <c r="B672" s="222">
        <v>44675</v>
      </c>
      <c r="C672" s="206" t="s">
        <v>595</v>
      </c>
      <c r="D672" s="207" t="s">
        <v>163</v>
      </c>
      <c r="E672" s="207" t="s">
        <v>200</v>
      </c>
      <c r="F672" s="222" t="s">
        <v>1465</v>
      </c>
      <c r="G672" s="284" t="s">
        <v>1466</v>
      </c>
      <c r="H672" s="223" t="s">
        <v>1467</v>
      </c>
      <c r="I672" s="207" t="s">
        <v>179</v>
      </c>
      <c r="J672" s="207">
        <v>20</v>
      </c>
      <c r="K672" s="207">
        <v>11811</v>
      </c>
      <c r="L672" s="210">
        <f t="shared" si="19"/>
        <v>236220</v>
      </c>
    </row>
    <row r="673" spans="1:12" s="15" customFormat="1" ht="39.75" customHeight="1" x14ac:dyDescent="0.25">
      <c r="A673" s="115">
        <v>7</v>
      </c>
      <c r="B673" s="222">
        <v>44679</v>
      </c>
      <c r="C673" s="206" t="s">
        <v>1468</v>
      </c>
      <c r="D673" s="207" t="s">
        <v>163</v>
      </c>
      <c r="E673" s="207" t="s">
        <v>200</v>
      </c>
      <c r="F673" s="222" t="s">
        <v>1469</v>
      </c>
      <c r="G673" s="284" t="s">
        <v>1470</v>
      </c>
      <c r="H673" s="223" t="s">
        <v>1471</v>
      </c>
      <c r="I673" s="207" t="s">
        <v>174</v>
      </c>
      <c r="J673" s="207">
        <v>100</v>
      </c>
      <c r="K673" s="209">
        <v>8740</v>
      </c>
      <c r="L673" s="210">
        <f t="shared" si="19"/>
        <v>874000</v>
      </c>
    </row>
    <row r="674" spans="1:12" s="15" customFormat="1" ht="39.75" customHeight="1" x14ac:dyDescent="0.25">
      <c r="A674" s="376">
        <v>8</v>
      </c>
      <c r="B674" s="379">
        <v>44687</v>
      </c>
      <c r="C674" s="388" t="s">
        <v>1472</v>
      </c>
      <c r="D674" s="382" t="s">
        <v>163</v>
      </c>
      <c r="E674" s="382" t="s">
        <v>200</v>
      </c>
      <c r="F674" s="379" t="s">
        <v>1473</v>
      </c>
      <c r="G674" s="385" t="s">
        <v>1474</v>
      </c>
      <c r="H674" s="373" t="s">
        <v>1475</v>
      </c>
      <c r="I674" s="382" t="s">
        <v>384</v>
      </c>
      <c r="J674" s="207">
        <v>0.36099999999999999</v>
      </c>
      <c r="K674" s="209">
        <v>8300000</v>
      </c>
      <c r="L674" s="370">
        <f>J674*K674+J675*K675+J676*K676+J677*K677+J678*K678+J679*K679+J680*K680+J681*K681</f>
        <v>12559700</v>
      </c>
    </row>
    <row r="675" spans="1:12" s="15" customFormat="1" ht="39.75" customHeight="1" x14ac:dyDescent="0.25">
      <c r="A675" s="377"/>
      <c r="B675" s="380"/>
      <c r="C675" s="389"/>
      <c r="D675" s="383"/>
      <c r="E675" s="383"/>
      <c r="F675" s="380"/>
      <c r="G675" s="386"/>
      <c r="H675" s="374"/>
      <c r="I675" s="383"/>
      <c r="J675" s="207">
        <v>0.18</v>
      </c>
      <c r="K675" s="209">
        <v>8300000</v>
      </c>
      <c r="L675" s="371"/>
    </row>
    <row r="676" spans="1:12" s="15" customFormat="1" ht="39.75" customHeight="1" x14ac:dyDescent="0.25">
      <c r="A676" s="377"/>
      <c r="B676" s="380"/>
      <c r="C676" s="389"/>
      <c r="D676" s="383"/>
      <c r="E676" s="383"/>
      <c r="F676" s="380"/>
      <c r="G676" s="386"/>
      <c r="H676" s="374"/>
      <c r="I676" s="383"/>
      <c r="J676" s="207">
        <v>0.17</v>
      </c>
      <c r="K676" s="209">
        <v>8800000</v>
      </c>
      <c r="L676" s="371"/>
    </row>
    <row r="677" spans="1:12" s="15" customFormat="1" ht="39.75" customHeight="1" x14ac:dyDescent="0.25">
      <c r="A677" s="377"/>
      <c r="B677" s="380"/>
      <c r="C677" s="389"/>
      <c r="D677" s="383"/>
      <c r="E677" s="383"/>
      <c r="F677" s="380"/>
      <c r="G677" s="386"/>
      <c r="H677" s="374"/>
      <c r="I677" s="383"/>
      <c r="J677" s="207">
        <v>0.17</v>
      </c>
      <c r="K677" s="209">
        <v>8800000</v>
      </c>
      <c r="L677" s="371"/>
    </row>
    <row r="678" spans="1:12" s="15" customFormat="1" ht="39.75" customHeight="1" x14ac:dyDescent="0.25">
      <c r="A678" s="377"/>
      <c r="B678" s="380"/>
      <c r="C678" s="389"/>
      <c r="D678" s="383"/>
      <c r="E678" s="383"/>
      <c r="F678" s="380"/>
      <c r="G678" s="386"/>
      <c r="H678" s="374"/>
      <c r="I678" s="383"/>
      <c r="J678" s="207">
        <v>0.17</v>
      </c>
      <c r="K678" s="209">
        <v>8800000</v>
      </c>
      <c r="L678" s="371"/>
    </row>
    <row r="679" spans="1:12" s="15" customFormat="1" ht="39.75" customHeight="1" x14ac:dyDescent="0.25">
      <c r="A679" s="377"/>
      <c r="B679" s="380"/>
      <c r="C679" s="389"/>
      <c r="D679" s="383"/>
      <c r="E679" s="383"/>
      <c r="F679" s="380"/>
      <c r="G679" s="386"/>
      <c r="H679" s="374"/>
      <c r="I679" s="383"/>
      <c r="J679" s="207">
        <v>0.127</v>
      </c>
      <c r="K679" s="209">
        <v>9400000</v>
      </c>
      <c r="L679" s="371"/>
    </row>
    <row r="680" spans="1:12" ht="39.75" customHeight="1" x14ac:dyDescent="0.25">
      <c r="A680" s="377"/>
      <c r="B680" s="380"/>
      <c r="C680" s="389"/>
      <c r="D680" s="383"/>
      <c r="E680" s="383"/>
      <c r="F680" s="380"/>
      <c r="G680" s="386"/>
      <c r="H680" s="374"/>
      <c r="I680" s="383"/>
      <c r="J680" s="207">
        <v>0.127</v>
      </c>
      <c r="K680" s="209">
        <v>9400000</v>
      </c>
      <c r="L680" s="371"/>
    </row>
    <row r="681" spans="1:12" s="12" customFormat="1" ht="39.75" customHeight="1" x14ac:dyDescent="0.25">
      <c r="A681" s="378"/>
      <c r="B681" s="381"/>
      <c r="C681" s="390"/>
      <c r="D681" s="384"/>
      <c r="E681" s="384"/>
      <c r="F681" s="381"/>
      <c r="G681" s="387"/>
      <c r="H681" s="375"/>
      <c r="I681" s="384"/>
      <c r="J681" s="207">
        <v>0.127</v>
      </c>
      <c r="K681" s="209">
        <v>9400000</v>
      </c>
      <c r="L681" s="372"/>
    </row>
    <row r="682" spans="1:12" s="12" customFormat="1" ht="39.75" customHeight="1" x14ac:dyDescent="0.25">
      <c r="A682" s="115">
        <v>9</v>
      </c>
      <c r="B682" s="222">
        <v>44712</v>
      </c>
      <c r="C682" s="206" t="s">
        <v>595</v>
      </c>
      <c r="D682" s="207" t="s">
        <v>163</v>
      </c>
      <c r="E682" s="207" t="s">
        <v>200</v>
      </c>
      <c r="F682" s="222" t="s">
        <v>1476</v>
      </c>
      <c r="G682" s="284" t="s">
        <v>1477</v>
      </c>
      <c r="H682" s="223" t="s">
        <v>598</v>
      </c>
      <c r="I682" s="207" t="s">
        <v>179</v>
      </c>
      <c r="J682" s="207">
        <v>10</v>
      </c>
      <c r="K682" s="209">
        <v>13000</v>
      </c>
      <c r="L682" s="210">
        <f t="shared" si="19"/>
        <v>130000</v>
      </c>
    </row>
    <row r="683" spans="1:12" s="12" customFormat="1" ht="39.75" customHeight="1" x14ac:dyDescent="0.25">
      <c r="A683" s="115">
        <v>10</v>
      </c>
      <c r="B683" s="222">
        <v>44712</v>
      </c>
      <c r="C683" s="206" t="s">
        <v>1478</v>
      </c>
      <c r="D683" s="207" t="s">
        <v>163</v>
      </c>
      <c r="E683" s="207" t="s">
        <v>200</v>
      </c>
      <c r="F683" s="222" t="s">
        <v>1479</v>
      </c>
      <c r="G683" s="284" t="s">
        <v>959</v>
      </c>
      <c r="H683" s="223" t="s">
        <v>1480</v>
      </c>
      <c r="I683" s="207" t="s">
        <v>179</v>
      </c>
      <c r="J683" s="207">
        <v>20</v>
      </c>
      <c r="K683" s="209">
        <v>5000</v>
      </c>
      <c r="L683" s="210">
        <f t="shared" si="19"/>
        <v>100000</v>
      </c>
    </row>
    <row r="684" spans="1:12" s="12" customFormat="1" ht="39.75" customHeight="1" x14ac:dyDescent="0.25">
      <c r="A684" s="115">
        <v>11</v>
      </c>
      <c r="B684" s="222">
        <v>44712</v>
      </c>
      <c r="C684" s="206" t="s">
        <v>184</v>
      </c>
      <c r="D684" s="207" t="s">
        <v>163</v>
      </c>
      <c r="E684" s="207" t="s">
        <v>200</v>
      </c>
      <c r="F684" s="222" t="s">
        <v>1481</v>
      </c>
      <c r="G684" s="284" t="s">
        <v>1482</v>
      </c>
      <c r="H684" s="223" t="s">
        <v>1483</v>
      </c>
      <c r="I684" s="207" t="s">
        <v>179</v>
      </c>
      <c r="J684" s="207">
        <v>15</v>
      </c>
      <c r="K684" s="209">
        <v>16790</v>
      </c>
      <c r="L684" s="210">
        <f t="shared" si="19"/>
        <v>251850</v>
      </c>
    </row>
    <row r="685" spans="1:12" s="12" customFormat="1" ht="39.75" customHeight="1" x14ac:dyDescent="0.25">
      <c r="A685" s="115">
        <v>12</v>
      </c>
      <c r="B685" s="222">
        <v>44712</v>
      </c>
      <c r="C685" s="206" t="s">
        <v>1484</v>
      </c>
      <c r="D685" s="207" t="s">
        <v>163</v>
      </c>
      <c r="E685" s="207" t="s">
        <v>200</v>
      </c>
      <c r="F685" s="222" t="s">
        <v>1485</v>
      </c>
      <c r="G685" s="284" t="s">
        <v>1486</v>
      </c>
      <c r="H685" s="223" t="s">
        <v>1487</v>
      </c>
      <c r="I685" s="207" t="s">
        <v>179</v>
      </c>
      <c r="J685" s="207">
        <v>20</v>
      </c>
      <c r="K685" s="209">
        <v>8172</v>
      </c>
      <c r="L685" s="210">
        <f t="shared" si="19"/>
        <v>163440</v>
      </c>
    </row>
    <row r="686" spans="1:12" s="12" customFormat="1" ht="39.75" customHeight="1" x14ac:dyDescent="0.25">
      <c r="A686" s="115">
        <v>13</v>
      </c>
      <c r="B686" s="222">
        <v>44725</v>
      </c>
      <c r="C686" s="206" t="s">
        <v>265</v>
      </c>
      <c r="D686" s="207" t="s">
        <v>163</v>
      </c>
      <c r="E686" s="207" t="s">
        <v>200</v>
      </c>
      <c r="F686" s="222" t="s">
        <v>1488</v>
      </c>
      <c r="G686" s="284" t="s">
        <v>1489</v>
      </c>
      <c r="H686" s="223" t="s">
        <v>1490</v>
      </c>
      <c r="I686" s="207" t="s">
        <v>249</v>
      </c>
      <c r="J686" s="207">
        <v>24</v>
      </c>
      <c r="K686" s="209">
        <v>52000</v>
      </c>
      <c r="L686" s="210">
        <f t="shared" si="19"/>
        <v>1248000</v>
      </c>
    </row>
    <row r="687" spans="1:12" s="12" customFormat="1" ht="39.75" customHeight="1" x14ac:dyDescent="0.25">
      <c r="A687" s="115">
        <v>14</v>
      </c>
      <c r="B687" s="222">
        <v>44687</v>
      </c>
      <c r="C687" s="206" t="s">
        <v>1491</v>
      </c>
      <c r="D687" s="207" t="s">
        <v>165</v>
      </c>
      <c r="E687" s="207" t="s">
        <v>200</v>
      </c>
      <c r="F687" s="222" t="s">
        <v>1492</v>
      </c>
      <c r="G687" s="284" t="s">
        <v>1493</v>
      </c>
      <c r="H687" s="223" t="s">
        <v>1494</v>
      </c>
      <c r="I687" s="207" t="s">
        <v>201</v>
      </c>
      <c r="J687" s="207">
        <v>200</v>
      </c>
      <c r="K687" s="209">
        <v>6500</v>
      </c>
      <c r="L687" s="210">
        <f t="shared" si="19"/>
        <v>1300000</v>
      </c>
    </row>
    <row r="688" spans="1:12" s="12" customFormat="1" ht="39.75" customHeight="1" x14ac:dyDescent="0.25">
      <c r="A688" s="376">
        <v>15</v>
      </c>
      <c r="B688" s="379">
        <v>44714</v>
      </c>
      <c r="C688" s="206" t="s">
        <v>1495</v>
      </c>
      <c r="D688" s="382" t="s">
        <v>165</v>
      </c>
      <c r="E688" s="382" t="s">
        <v>200</v>
      </c>
      <c r="F688" s="379" t="s">
        <v>1496</v>
      </c>
      <c r="G688" s="385" t="s">
        <v>1497</v>
      </c>
      <c r="H688" s="373" t="s">
        <v>1498</v>
      </c>
      <c r="I688" s="382" t="s">
        <v>179</v>
      </c>
      <c r="J688" s="207">
        <v>2</v>
      </c>
      <c r="K688" s="209">
        <v>310000</v>
      </c>
      <c r="L688" s="370">
        <f>J688*K688+J689*K689+J690*K690</f>
        <v>5580000</v>
      </c>
    </row>
    <row r="689" spans="1:12" s="12" customFormat="1" ht="39.75" customHeight="1" x14ac:dyDescent="0.25">
      <c r="A689" s="377"/>
      <c r="B689" s="380"/>
      <c r="C689" s="206" t="s">
        <v>1499</v>
      </c>
      <c r="D689" s="383"/>
      <c r="E689" s="383"/>
      <c r="F689" s="380"/>
      <c r="G689" s="386"/>
      <c r="H689" s="374"/>
      <c r="I689" s="383"/>
      <c r="J689" s="207">
        <v>1</v>
      </c>
      <c r="K689" s="209">
        <v>4340000</v>
      </c>
      <c r="L689" s="371"/>
    </row>
    <row r="690" spans="1:12" s="12" customFormat="1" ht="39.75" customHeight="1" x14ac:dyDescent="0.25">
      <c r="A690" s="378"/>
      <c r="B690" s="381"/>
      <c r="C690" s="206" t="s">
        <v>1500</v>
      </c>
      <c r="D690" s="384"/>
      <c r="E690" s="384"/>
      <c r="F690" s="381"/>
      <c r="G690" s="387"/>
      <c r="H690" s="375"/>
      <c r="I690" s="384"/>
      <c r="J690" s="207">
        <v>2</v>
      </c>
      <c r="K690" s="209">
        <v>310000</v>
      </c>
      <c r="L690" s="372"/>
    </row>
    <row r="691" spans="1:12" s="12" customFormat="1" ht="39.75" customHeight="1" x14ac:dyDescent="0.25">
      <c r="A691" s="115">
        <v>16</v>
      </c>
      <c r="B691" s="222">
        <v>44725</v>
      </c>
      <c r="C691" s="206" t="s">
        <v>1501</v>
      </c>
      <c r="D691" s="207" t="s">
        <v>165</v>
      </c>
      <c r="E691" s="207" t="s">
        <v>200</v>
      </c>
      <c r="F691" s="222" t="s">
        <v>1502</v>
      </c>
      <c r="G691" s="284" t="s">
        <v>1503</v>
      </c>
      <c r="H691" s="223" t="s">
        <v>1504</v>
      </c>
      <c r="I691" s="207" t="s">
        <v>179</v>
      </c>
      <c r="J691" s="207">
        <v>1</v>
      </c>
      <c r="K691" s="209">
        <v>1876000</v>
      </c>
      <c r="L691" s="210">
        <f t="shared" si="19"/>
        <v>1876000</v>
      </c>
    </row>
    <row r="692" spans="1:12" s="12" customFormat="1" ht="39.75" customHeight="1" x14ac:dyDescent="0.25">
      <c r="A692" s="115">
        <v>17</v>
      </c>
      <c r="B692" s="222">
        <v>44726</v>
      </c>
      <c r="C692" s="206" t="s">
        <v>1505</v>
      </c>
      <c r="D692" s="207" t="s">
        <v>165</v>
      </c>
      <c r="E692" s="207" t="s">
        <v>200</v>
      </c>
      <c r="F692" s="222" t="s">
        <v>1506</v>
      </c>
      <c r="G692" s="284" t="s">
        <v>1507</v>
      </c>
      <c r="H692" s="223" t="s">
        <v>1508</v>
      </c>
      <c r="I692" s="207" t="s">
        <v>179</v>
      </c>
      <c r="J692" s="207">
        <v>2</v>
      </c>
      <c r="K692" s="209">
        <v>350000</v>
      </c>
      <c r="L692" s="210">
        <f t="shared" si="19"/>
        <v>700000</v>
      </c>
    </row>
    <row r="693" spans="1:12" s="12" customFormat="1" ht="39.75" customHeight="1" x14ac:dyDescent="0.25">
      <c r="A693" s="115">
        <v>18</v>
      </c>
      <c r="B693" s="222">
        <v>44726</v>
      </c>
      <c r="C693" s="206" t="s">
        <v>1509</v>
      </c>
      <c r="D693" s="207" t="s">
        <v>165</v>
      </c>
      <c r="E693" s="207" t="s">
        <v>200</v>
      </c>
      <c r="F693" s="222" t="s">
        <v>1510</v>
      </c>
      <c r="G693" s="284" t="s">
        <v>1503</v>
      </c>
      <c r="H693" s="223" t="s">
        <v>1504</v>
      </c>
      <c r="I693" s="207" t="s">
        <v>179</v>
      </c>
      <c r="J693" s="207">
        <v>1</v>
      </c>
      <c r="K693" s="209">
        <v>274600</v>
      </c>
      <c r="L693" s="210">
        <f t="shared" si="19"/>
        <v>274600</v>
      </c>
    </row>
    <row r="694" spans="1:12" s="12" customFormat="1" ht="39.75" customHeight="1" x14ac:dyDescent="0.25">
      <c r="A694" s="115">
        <v>19</v>
      </c>
      <c r="B694" s="222">
        <v>44655</v>
      </c>
      <c r="C694" s="206" t="s">
        <v>1511</v>
      </c>
      <c r="D694" s="207" t="s">
        <v>398</v>
      </c>
      <c r="E694" s="207" t="s">
        <v>200</v>
      </c>
      <c r="F694" s="222" t="s">
        <v>1512</v>
      </c>
      <c r="G694" s="284" t="s">
        <v>1513</v>
      </c>
      <c r="H694" s="223" t="s">
        <v>1514</v>
      </c>
      <c r="I694" s="207" t="s">
        <v>179</v>
      </c>
      <c r="J694" s="207">
        <v>2</v>
      </c>
      <c r="K694" s="209">
        <v>220000</v>
      </c>
      <c r="L694" s="210">
        <f>J694*K694</f>
        <v>440000</v>
      </c>
    </row>
    <row r="695" spans="1:12" s="12" customFormat="1" ht="39.75" customHeight="1" x14ac:dyDescent="0.25">
      <c r="A695" s="115">
        <v>20</v>
      </c>
      <c r="B695" s="222">
        <v>44655</v>
      </c>
      <c r="C695" s="206" t="s">
        <v>1515</v>
      </c>
      <c r="D695" s="207" t="s">
        <v>398</v>
      </c>
      <c r="E695" s="207" t="s">
        <v>200</v>
      </c>
      <c r="F695" s="222" t="s">
        <v>1516</v>
      </c>
      <c r="G695" s="284" t="s">
        <v>939</v>
      </c>
      <c r="H695" s="223" t="s">
        <v>940</v>
      </c>
      <c r="I695" s="207" t="s">
        <v>179</v>
      </c>
      <c r="J695" s="207">
        <v>1</v>
      </c>
      <c r="K695" s="209">
        <v>1044444</v>
      </c>
      <c r="L695" s="210">
        <f>J695*K695</f>
        <v>1044444</v>
      </c>
    </row>
    <row r="696" spans="1:12" s="12" customFormat="1" ht="39.75" customHeight="1" x14ac:dyDescent="0.25">
      <c r="A696" s="115">
        <v>21</v>
      </c>
      <c r="B696" s="222">
        <v>44655</v>
      </c>
      <c r="C696" s="206" t="s">
        <v>1517</v>
      </c>
      <c r="D696" s="207" t="s">
        <v>398</v>
      </c>
      <c r="E696" s="207" t="s">
        <v>200</v>
      </c>
      <c r="F696" s="222" t="s">
        <v>1518</v>
      </c>
      <c r="G696" s="284" t="s">
        <v>894</v>
      </c>
      <c r="H696" s="223" t="s">
        <v>1519</v>
      </c>
      <c r="I696" s="207" t="s">
        <v>249</v>
      </c>
      <c r="J696" s="207">
        <v>2</v>
      </c>
      <c r="K696" s="209">
        <v>100000</v>
      </c>
      <c r="L696" s="210">
        <f t="shared" si="19"/>
        <v>200000</v>
      </c>
    </row>
    <row r="697" spans="1:12" s="12" customFormat="1" ht="39.75" customHeight="1" x14ac:dyDescent="0.25">
      <c r="A697" s="115">
        <v>22</v>
      </c>
      <c r="B697" s="222">
        <v>44672</v>
      </c>
      <c r="C697" s="206" t="s">
        <v>1408</v>
      </c>
      <c r="D697" s="207" t="s">
        <v>398</v>
      </c>
      <c r="E697" s="207" t="s">
        <v>200</v>
      </c>
      <c r="F697" s="222" t="s">
        <v>1520</v>
      </c>
      <c r="G697" s="284" t="s">
        <v>1521</v>
      </c>
      <c r="H697" s="223" t="s">
        <v>1522</v>
      </c>
      <c r="I697" s="207" t="s">
        <v>179</v>
      </c>
      <c r="J697" s="207">
        <v>20</v>
      </c>
      <c r="K697" s="209">
        <v>280000</v>
      </c>
      <c r="L697" s="210">
        <f t="shared" si="19"/>
        <v>5600000</v>
      </c>
    </row>
    <row r="698" spans="1:12" s="12" customFormat="1" ht="39.75" customHeight="1" x14ac:dyDescent="0.25">
      <c r="A698" s="115">
        <v>23</v>
      </c>
      <c r="B698" s="222">
        <v>44679</v>
      </c>
      <c r="C698" s="206" t="s">
        <v>1523</v>
      </c>
      <c r="D698" s="207" t="s">
        <v>398</v>
      </c>
      <c r="E698" s="207" t="s">
        <v>200</v>
      </c>
      <c r="F698" s="222" t="s">
        <v>1524</v>
      </c>
      <c r="G698" s="284" t="s">
        <v>1525</v>
      </c>
      <c r="H698" s="223" t="s">
        <v>1526</v>
      </c>
      <c r="I698" s="207" t="s">
        <v>179</v>
      </c>
      <c r="J698" s="207">
        <v>1</v>
      </c>
      <c r="K698" s="209">
        <v>399999</v>
      </c>
      <c r="L698" s="210">
        <f t="shared" si="19"/>
        <v>399999</v>
      </c>
    </row>
    <row r="699" spans="1:12" s="12" customFormat="1" ht="39.75" customHeight="1" x14ac:dyDescent="0.25">
      <c r="A699" s="115">
        <v>24</v>
      </c>
      <c r="B699" s="222">
        <v>44681</v>
      </c>
      <c r="C699" s="206" t="s">
        <v>593</v>
      </c>
      <c r="D699" s="207" t="s">
        <v>398</v>
      </c>
      <c r="E699" s="207" t="s">
        <v>200</v>
      </c>
      <c r="F699" s="222" t="s">
        <v>1527</v>
      </c>
      <c r="G699" s="284" t="s">
        <v>1528</v>
      </c>
      <c r="H699" s="223" t="s">
        <v>1529</v>
      </c>
      <c r="I699" s="207" t="s">
        <v>179</v>
      </c>
      <c r="J699" s="207">
        <v>100</v>
      </c>
      <c r="K699" s="209">
        <v>4350</v>
      </c>
      <c r="L699" s="210">
        <f t="shared" si="19"/>
        <v>435000</v>
      </c>
    </row>
    <row r="700" spans="1:12" s="12" customFormat="1" ht="39.75" customHeight="1" x14ac:dyDescent="0.25">
      <c r="A700" s="376">
        <v>25</v>
      </c>
      <c r="B700" s="379">
        <v>44687</v>
      </c>
      <c r="C700" s="388" t="s">
        <v>383</v>
      </c>
      <c r="D700" s="382" t="s">
        <v>398</v>
      </c>
      <c r="E700" s="382" t="s">
        <v>200</v>
      </c>
      <c r="F700" s="379" t="s">
        <v>1530</v>
      </c>
      <c r="G700" s="385" t="s">
        <v>1474</v>
      </c>
      <c r="H700" s="373" t="s">
        <v>1475</v>
      </c>
      <c r="I700" s="207" t="s">
        <v>384</v>
      </c>
      <c r="J700" s="207">
        <v>0.24</v>
      </c>
      <c r="K700" s="209">
        <v>8300000</v>
      </c>
      <c r="L700" s="370">
        <f>J700*K700+J701*K701+J702*K702</f>
        <v>3001500</v>
      </c>
    </row>
    <row r="701" spans="1:12" s="12" customFormat="1" ht="39.75" customHeight="1" x14ac:dyDescent="0.25">
      <c r="A701" s="377"/>
      <c r="B701" s="380"/>
      <c r="C701" s="389"/>
      <c r="D701" s="383"/>
      <c r="E701" s="383"/>
      <c r="F701" s="380"/>
      <c r="G701" s="386"/>
      <c r="H701" s="374"/>
      <c r="I701" s="207" t="s">
        <v>384</v>
      </c>
      <c r="J701" s="207">
        <v>0.11899999999999999</v>
      </c>
      <c r="K701" s="209">
        <v>8300000</v>
      </c>
      <c r="L701" s="371"/>
    </row>
    <row r="702" spans="1:12" s="12" customFormat="1" ht="39.75" customHeight="1" x14ac:dyDescent="0.25">
      <c r="A702" s="378"/>
      <c r="B702" s="381"/>
      <c r="C702" s="390"/>
      <c r="D702" s="384"/>
      <c r="E702" s="384"/>
      <c r="F702" s="381"/>
      <c r="G702" s="387"/>
      <c r="H702" s="375"/>
      <c r="I702" s="207" t="s">
        <v>201</v>
      </c>
      <c r="J702" s="207">
        <v>1</v>
      </c>
      <c r="K702" s="209">
        <v>21800</v>
      </c>
      <c r="L702" s="372"/>
    </row>
    <row r="703" spans="1:12" s="12" customFormat="1" ht="39.75" customHeight="1" x14ac:dyDescent="0.25">
      <c r="A703" s="115">
        <v>26</v>
      </c>
      <c r="B703" s="222">
        <v>44690</v>
      </c>
      <c r="C703" s="206" t="s">
        <v>1531</v>
      </c>
      <c r="D703" s="207" t="s">
        <v>398</v>
      </c>
      <c r="E703" s="207" t="s">
        <v>200</v>
      </c>
      <c r="F703" s="222" t="s">
        <v>1532</v>
      </c>
      <c r="G703" s="284" t="s">
        <v>294</v>
      </c>
      <c r="H703" s="223" t="s">
        <v>1533</v>
      </c>
      <c r="I703" s="207" t="s">
        <v>179</v>
      </c>
      <c r="J703" s="207">
        <v>30</v>
      </c>
      <c r="K703" s="209">
        <v>18800</v>
      </c>
      <c r="L703" s="210">
        <f t="shared" si="19"/>
        <v>564000</v>
      </c>
    </row>
    <row r="704" spans="1:12" s="12" customFormat="1" ht="39.75" customHeight="1" x14ac:dyDescent="0.25">
      <c r="A704" s="115">
        <v>27</v>
      </c>
      <c r="B704" s="222">
        <v>44690</v>
      </c>
      <c r="C704" s="206" t="s">
        <v>1534</v>
      </c>
      <c r="D704" s="207" t="s">
        <v>398</v>
      </c>
      <c r="E704" s="207" t="s">
        <v>200</v>
      </c>
      <c r="F704" s="222" t="s">
        <v>1535</v>
      </c>
      <c r="G704" s="284" t="s">
        <v>1536</v>
      </c>
      <c r="H704" s="223" t="s">
        <v>1537</v>
      </c>
      <c r="I704" s="207" t="s">
        <v>179</v>
      </c>
      <c r="J704" s="207">
        <v>1</v>
      </c>
      <c r="K704" s="209">
        <v>1350000</v>
      </c>
      <c r="L704" s="210">
        <f t="shared" si="19"/>
        <v>1350000</v>
      </c>
    </row>
    <row r="705" spans="1:12" s="12" customFormat="1" ht="39.75" customHeight="1" x14ac:dyDescent="0.25">
      <c r="A705" s="376">
        <v>28</v>
      </c>
      <c r="B705" s="379">
        <v>44697</v>
      </c>
      <c r="C705" s="206" t="s">
        <v>1538</v>
      </c>
      <c r="D705" s="382" t="s">
        <v>398</v>
      </c>
      <c r="E705" s="382" t="s">
        <v>200</v>
      </c>
      <c r="F705" s="379" t="s">
        <v>1539</v>
      </c>
      <c r="G705" s="385" t="s">
        <v>1540</v>
      </c>
      <c r="H705" s="373" t="s">
        <v>1541</v>
      </c>
      <c r="I705" s="382" t="s">
        <v>179</v>
      </c>
      <c r="J705" s="207">
        <v>5</v>
      </c>
      <c r="K705" s="209">
        <v>70000</v>
      </c>
      <c r="L705" s="370">
        <f>J705*K705+J706*K706+J707*K707+J708*K708</f>
        <v>1207500</v>
      </c>
    </row>
    <row r="706" spans="1:12" s="12" customFormat="1" ht="39.75" customHeight="1" x14ac:dyDescent="0.25">
      <c r="A706" s="377"/>
      <c r="B706" s="380"/>
      <c r="C706" s="206" t="s">
        <v>1542</v>
      </c>
      <c r="D706" s="383"/>
      <c r="E706" s="383"/>
      <c r="F706" s="380"/>
      <c r="G706" s="386"/>
      <c r="H706" s="374"/>
      <c r="I706" s="383"/>
      <c r="J706" s="207">
        <v>5</v>
      </c>
      <c r="K706" s="209">
        <v>70000</v>
      </c>
      <c r="L706" s="371"/>
    </row>
    <row r="707" spans="1:12" s="12" customFormat="1" ht="39.75" customHeight="1" x14ac:dyDescent="0.25">
      <c r="A707" s="377"/>
      <c r="B707" s="380"/>
      <c r="C707" s="206" t="s">
        <v>1543</v>
      </c>
      <c r="D707" s="383"/>
      <c r="E707" s="383"/>
      <c r="F707" s="380"/>
      <c r="G707" s="386"/>
      <c r="H707" s="374"/>
      <c r="I707" s="383"/>
      <c r="J707" s="207">
        <v>5</v>
      </c>
      <c r="K707" s="209">
        <v>17500</v>
      </c>
      <c r="L707" s="371"/>
    </row>
    <row r="708" spans="1:12" s="12" customFormat="1" ht="39.75" customHeight="1" x14ac:dyDescent="0.25">
      <c r="A708" s="378"/>
      <c r="B708" s="381"/>
      <c r="C708" s="206" t="s">
        <v>1544</v>
      </c>
      <c r="D708" s="384"/>
      <c r="E708" s="384"/>
      <c r="F708" s="381"/>
      <c r="G708" s="387"/>
      <c r="H708" s="375"/>
      <c r="I708" s="384"/>
      <c r="J708" s="207">
        <v>3</v>
      </c>
      <c r="K708" s="209">
        <v>140000</v>
      </c>
      <c r="L708" s="372"/>
    </row>
    <row r="709" spans="1:12" s="12" customFormat="1" ht="39.75" customHeight="1" x14ac:dyDescent="0.25">
      <c r="A709" s="115">
        <v>29</v>
      </c>
      <c r="B709" s="222">
        <v>44723</v>
      </c>
      <c r="C709" s="206" t="s">
        <v>1517</v>
      </c>
      <c r="D709" s="207" t="s">
        <v>398</v>
      </c>
      <c r="E709" s="207" t="s">
        <v>200</v>
      </c>
      <c r="F709" s="222" t="s">
        <v>1545</v>
      </c>
      <c r="G709" s="284" t="s">
        <v>604</v>
      </c>
      <c r="H709" s="223" t="s">
        <v>774</v>
      </c>
      <c r="I709" s="207" t="s">
        <v>179</v>
      </c>
      <c r="J709" s="207">
        <v>5</v>
      </c>
      <c r="K709" s="209">
        <v>97750</v>
      </c>
      <c r="L709" s="210">
        <f>J709*K709</f>
        <v>488750</v>
      </c>
    </row>
    <row r="710" spans="1:12" s="12" customFormat="1" ht="39.75" customHeight="1" x14ac:dyDescent="0.25">
      <c r="A710" s="115">
        <v>30</v>
      </c>
      <c r="B710" s="222">
        <v>44723</v>
      </c>
      <c r="C710" s="206" t="s">
        <v>1546</v>
      </c>
      <c r="D710" s="207" t="s">
        <v>398</v>
      </c>
      <c r="E710" s="207" t="s">
        <v>200</v>
      </c>
      <c r="F710" s="222" t="s">
        <v>1547</v>
      </c>
      <c r="G710" s="284" t="s">
        <v>1548</v>
      </c>
      <c r="H710" s="223" t="s">
        <v>1549</v>
      </c>
      <c r="I710" s="207" t="s">
        <v>179</v>
      </c>
      <c r="J710" s="207">
        <v>2</v>
      </c>
      <c r="K710" s="209">
        <v>179999</v>
      </c>
      <c r="L710" s="210">
        <f>J710*K710</f>
        <v>359998</v>
      </c>
    </row>
    <row r="711" spans="1:12" s="12" customFormat="1" ht="39.75" customHeight="1" x14ac:dyDescent="0.25">
      <c r="A711" s="115">
        <v>31</v>
      </c>
      <c r="B711" s="222">
        <v>44725</v>
      </c>
      <c r="C711" s="206" t="s">
        <v>626</v>
      </c>
      <c r="D711" s="207" t="s">
        <v>398</v>
      </c>
      <c r="E711" s="207" t="s">
        <v>200</v>
      </c>
      <c r="F711" s="222" t="s">
        <v>1550</v>
      </c>
      <c r="G711" s="284" t="s">
        <v>1551</v>
      </c>
      <c r="H711" s="223" t="s">
        <v>1552</v>
      </c>
      <c r="I711" s="207" t="s">
        <v>179</v>
      </c>
      <c r="J711" s="207">
        <v>50</v>
      </c>
      <c r="K711" s="209">
        <v>13000</v>
      </c>
      <c r="L711" s="210">
        <f>J711*K711</f>
        <v>650000</v>
      </c>
    </row>
    <row r="712" spans="1:12" s="12" customFormat="1" ht="39.75" customHeight="1" x14ac:dyDescent="0.25">
      <c r="A712" s="115">
        <v>32</v>
      </c>
      <c r="B712" s="122"/>
      <c r="C712" s="206"/>
      <c r="D712" s="207"/>
      <c r="E712" s="207"/>
      <c r="F712" s="207"/>
      <c r="G712" s="144"/>
      <c r="H712" s="115"/>
      <c r="I712" s="207"/>
      <c r="J712" s="207"/>
      <c r="K712" s="209"/>
      <c r="L712" s="210">
        <f>SUM(L667:L711)</f>
        <v>44585917</v>
      </c>
    </row>
    <row r="713" spans="1:12" s="12" customFormat="1" ht="39.75" customHeight="1" x14ac:dyDescent="0.3">
      <c r="A713" s="80"/>
      <c r="B713" s="160"/>
      <c r="C713" s="161"/>
      <c r="D713" s="130"/>
      <c r="E713" s="130"/>
      <c r="F713" s="162"/>
      <c r="G713" s="161"/>
      <c r="H713" s="162"/>
      <c r="I713" s="130"/>
      <c r="J713" s="130"/>
      <c r="K713" s="148"/>
      <c r="L713" s="149"/>
    </row>
    <row r="714" spans="1:12" s="12" customFormat="1" ht="39.75" customHeight="1" x14ac:dyDescent="0.25">
      <c r="A714" s="304" t="s">
        <v>1875</v>
      </c>
      <c r="B714" s="304"/>
      <c r="C714" s="304"/>
      <c r="D714" s="304"/>
      <c r="E714" s="304"/>
      <c r="F714" s="304"/>
      <c r="G714" s="304"/>
      <c r="H714" s="304"/>
      <c r="I714" s="304"/>
      <c r="J714" s="304"/>
      <c r="K714" s="304"/>
      <c r="L714" s="304"/>
    </row>
    <row r="715" spans="1:12" s="12" customFormat="1" ht="39.75" customHeight="1" x14ac:dyDescent="0.25">
      <c r="A715" s="9"/>
      <c r="B715" s="11"/>
      <c r="C715" s="9"/>
      <c r="D715" s="11"/>
      <c r="E715" s="11"/>
      <c r="F715" s="11"/>
      <c r="G715" s="9"/>
      <c r="H715" s="11"/>
      <c r="I715" s="11"/>
      <c r="J715" s="11"/>
      <c r="K715" s="11"/>
      <c r="L715" s="11"/>
    </row>
    <row r="716" spans="1:12" s="12" customFormat="1" ht="39.75" customHeight="1" x14ac:dyDescent="0.25">
      <c r="A716" s="351" t="s">
        <v>13</v>
      </c>
      <c r="B716" s="351" t="s">
        <v>14</v>
      </c>
      <c r="C716" s="360" t="s">
        <v>7</v>
      </c>
      <c r="D716" s="351" t="s">
        <v>57</v>
      </c>
      <c r="E716" s="351" t="s">
        <v>11</v>
      </c>
      <c r="F716" s="351" t="s">
        <v>12</v>
      </c>
      <c r="G716" s="303" t="s">
        <v>101</v>
      </c>
      <c r="H716" s="303"/>
      <c r="I716" s="351" t="s">
        <v>8</v>
      </c>
      <c r="J716" s="351" t="s">
        <v>9</v>
      </c>
      <c r="K716" s="351" t="s">
        <v>10</v>
      </c>
      <c r="L716" s="351" t="s">
        <v>114</v>
      </c>
    </row>
    <row r="717" spans="1:12" s="12" customFormat="1" ht="39.75" customHeight="1" x14ac:dyDescent="0.25">
      <c r="A717" s="352"/>
      <c r="B717" s="352"/>
      <c r="C717" s="361"/>
      <c r="D717" s="352"/>
      <c r="E717" s="352"/>
      <c r="F717" s="352"/>
      <c r="G717" s="277" t="s">
        <v>107</v>
      </c>
      <c r="H717" s="168" t="s">
        <v>110</v>
      </c>
      <c r="I717" s="352"/>
      <c r="J717" s="352"/>
      <c r="K717" s="352"/>
      <c r="L717" s="352"/>
    </row>
    <row r="718" spans="1:12" s="12" customFormat="1" ht="39.75" customHeight="1" x14ac:dyDescent="0.3">
      <c r="A718" s="93"/>
      <c r="B718" s="93" t="s">
        <v>1553</v>
      </c>
      <c r="C718" s="293" t="s">
        <v>1554</v>
      </c>
      <c r="D718" s="207" t="s">
        <v>163</v>
      </c>
      <c r="E718" s="166" t="s">
        <v>1555</v>
      </c>
      <c r="F718" s="224">
        <v>22110037487626</v>
      </c>
      <c r="G718" s="277" t="s">
        <v>1556</v>
      </c>
      <c r="H718" s="168">
        <v>207078596</v>
      </c>
      <c r="I718" s="93" t="s">
        <v>179</v>
      </c>
      <c r="J718" s="93">
        <v>1</v>
      </c>
      <c r="K718" s="93">
        <v>2462</v>
      </c>
      <c r="L718" s="93">
        <v>2462</v>
      </c>
    </row>
    <row r="719" spans="1:12" s="12" customFormat="1" ht="39.75" customHeight="1" x14ac:dyDescent="0.25">
      <c r="A719" s="221">
        <v>1</v>
      </c>
      <c r="B719" s="221" t="s">
        <v>1557</v>
      </c>
      <c r="C719" s="206" t="s">
        <v>1558</v>
      </c>
      <c r="D719" s="207" t="s">
        <v>163</v>
      </c>
      <c r="E719" s="166" t="s">
        <v>200</v>
      </c>
      <c r="F719" s="225">
        <v>22111007069654</v>
      </c>
      <c r="G719" s="285" t="s">
        <v>1559</v>
      </c>
      <c r="H719" s="221">
        <v>308792497</v>
      </c>
      <c r="I719" s="207" t="s">
        <v>179</v>
      </c>
      <c r="J719" s="207">
        <v>20</v>
      </c>
      <c r="K719" s="226">
        <v>10.8</v>
      </c>
      <c r="L719" s="210">
        <f>J719*K719</f>
        <v>216</v>
      </c>
    </row>
    <row r="720" spans="1:12" s="12" customFormat="1" ht="39.75" customHeight="1" x14ac:dyDescent="0.25">
      <c r="A720" s="221">
        <f>+A719+1</f>
        <v>2</v>
      </c>
      <c r="B720" s="221" t="s">
        <v>1557</v>
      </c>
      <c r="C720" s="206" t="s">
        <v>1560</v>
      </c>
      <c r="D720" s="207" t="s">
        <v>163</v>
      </c>
      <c r="E720" s="207" t="s">
        <v>200</v>
      </c>
      <c r="F720" s="225">
        <v>22111007069648</v>
      </c>
      <c r="G720" s="285" t="s">
        <v>1559</v>
      </c>
      <c r="H720" s="221">
        <v>308792497</v>
      </c>
      <c r="I720" s="207" t="s">
        <v>179</v>
      </c>
      <c r="J720" s="207">
        <v>4</v>
      </c>
      <c r="K720" s="226">
        <v>28.8</v>
      </c>
      <c r="L720" s="367">
        <v>576</v>
      </c>
    </row>
    <row r="721" spans="1:12" s="12" customFormat="1" ht="39.75" customHeight="1" x14ac:dyDescent="0.25">
      <c r="A721" s="221">
        <f>+A720+1</f>
        <v>3</v>
      </c>
      <c r="B721" s="221" t="s">
        <v>1557</v>
      </c>
      <c r="C721" s="206" t="s">
        <v>467</v>
      </c>
      <c r="D721" s="207" t="s">
        <v>163</v>
      </c>
      <c r="E721" s="207" t="s">
        <v>200</v>
      </c>
      <c r="F721" s="225">
        <v>22111007069649</v>
      </c>
      <c r="G721" s="285" t="s">
        <v>1559</v>
      </c>
      <c r="H721" s="221">
        <v>308792498</v>
      </c>
      <c r="I721" s="207" t="s">
        <v>179</v>
      </c>
      <c r="J721" s="207">
        <v>6</v>
      </c>
      <c r="K721" s="226">
        <v>48</v>
      </c>
      <c r="L721" s="368"/>
    </row>
    <row r="722" spans="1:12" s="12" customFormat="1" ht="39.75" customHeight="1" x14ac:dyDescent="0.25">
      <c r="A722" s="221">
        <v>4</v>
      </c>
      <c r="B722" s="221" t="s">
        <v>1557</v>
      </c>
      <c r="C722" s="206" t="s">
        <v>1561</v>
      </c>
      <c r="D722" s="207" t="s">
        <v>163</v>
      </c>
      <c r="E722" s="207" t="s">
        <v>200</v>
      </c>
      <c r="F722" s="225">
        <v>22111007069650</v>
      </c>
      <c r="G722" s="285" t="s">
        <v>1559</v>
      </c>
      <c r="H722" s="221">
        <v>308792499</v>
      </c>
      <c r="I722" s="207" t="s">
        <v>179</v>
      </c>
      <c r="J722" s="207">
        <v>6</v>
      </c>
      <c r="K722" s="226">
        <v>28.8</v>
      </c>
      <c r="L722" s="369"/>
    </row>
    <row r="723" spans="1:12" s="12" customFormat="1" ht="39.75" customHeight="1" x14ac:dyDescent="0.25">
      <c r="A723" s="221">
        <v>5</v>
      </c>
      <c r="B723" s="221" t="s">
        <v>1557</v>
      </c>
      <c r="C723" s="206" t="s">
        <v>1562</v>
      </c>
      <c r="D723" s="207" t="s">
        <v>163</v>
      </c>
      <c r="E723" s="207" t="s">
        <v>200</v>
      </c>
      <c r="F723" s="225">
        <v>22111007069631</v>
      </c>
      <c r="G723" s="285" t="s">
        <v>1563</v>
      </c>
      <c r="H723" s="221">
        <v>308881569</v>
      </c>
      <c r="I723" s="207" t="s">
        <v>179</v>
      </c>
      <c r="J723" s="207">
        <v>20</v>
      </c>
      <c r="K723" s="226">
        <v>46.4</v>
      </c>
      <c r="L723" s="226">
        <f>K723*J723</f>
        <v>928</v>
      </c>
    </row>
    <row r="724" spans="1:12" s="12" customFormat="1" ht="39.75" customHeight="1" x14ac:dyDescent="0.25">
      <c r="A724" s="221">
        <v>6</v>
      </c>
      <c r="B724" s="221" t="s">
        <v>1557</v>
      </c>
      <c r="C724" s="206" t="s">
        <v>1531</v>
      </c>
      <c r="D724" s="207" t="s">
        <v>163</v>
      </c>
      <c r="E724" s="207" t="s">
        <v>200</v>
      </c>
      <c r="F724" s="225">
        <v>22111007069652</v>
      </c>
      <c r="G724" s="285" t="s">
        <v>651</v>
      </c>
      <c r="H724" s="221">
        <v>305743511</v>
      </c>
      <c r="I724" s="207" t="s">
        <v>179</v>
      </c>
      <c r="J724" s="207">
        <v>100</v>
      </c>
      <c r="K724" s="226">
        <v>12.58</v>
      </c>
      <c r="L724" s="367">
        <v>1517</v>
      </c>
    </row>
    <row r="725" spans="1:12" s="12" customFormat="1" ht="39.75" customHeight="1" x14ac:dyDescent="0.25">
      <c r="A725" s="99">
        <v>7</v>
      </c>
      <c r="B725" s="99" t="s">
        <v>1557</v>
      </c>
      <c r="C725" s="211" t="s">
        <v>642</v>
      </c>
      <c r="D725" s="207" t="s">
        <v>163</v>
      </c>
      <c r="E725" s="207" t="s">
        <v>200</v>
      </c>
      <c r="F725" s="225">
        <v>22111007069653</v>
      </c>
      <c r="G725" s="285" t="s">
        <v>651</v>
      </c>
      <c r="H725" s="221">
        <v>305743512</v>
      </c>
      <c r="I725" s="166" t="s">
        <v>179</v>
      </c>
      <c r="J725" s="166">
        <v>5</v>
      </c>
      <c r="K725" s="227">
        <v>51.8</v>
      </c>
      <c r="L725" s="369"/>
    </row>
    <row r="726" spans="1:12" s="12" customFormat="1" ht="39.75" customHeight="1" x14ac:dyDescent="0.3">
      <c r="A726" s="99">
        <v>8</v>
      </c>
      <c r="B726" s="99" t="s">
        <v>1557</v>
      </c>
      <c r="C726" s="211" t="s">
        <v>1285</v>
      </c>
      <c r="D726" s="207" t="s">
        <v>163</v>
      </c>
      <c r="E726" s="207" t="s">
        <v>200</v>
      </c>
      <c r="F726" s="228">
        <v>22111007069626</v>
      </c>
      <c r="G726" s="286" t="s">
        <v>541</v>
      </c>
      <c r="H726" s="221">
        <v>306167372</v>
      </c>
      <c r="I726" s="166" t="s">
        <v>621</v>
      </c>
      <c r="J726" s="166">
        <v>100</v>
      </c>
      <c r="K726" s="227">
        <v>4</v>
      </c>
      <c r="L726" s="364">
        <v>592</v>
      </c>
    </row>
    <row r="727" spans="1:12" s="12" customFormat="1" ht="39.75" customHeight="1" x14ac:dyDescent="0.25">
      <c r="A727" s="99">
        <v>9</v>
      </c>
      <c r="B727" s="99" t="s">
        <v>1557</v>
      </c>
      <c r="C727" s="211" t="s">
        <v>536</v>
      </c>
      <c r="D727" s="207" t="s">
        <v>163</v>
      </c>
      <c r="E727" s="207" t="s">
        <v>200</v>
      </c>
      <c r="F727" s="228">
        <v>22111007069627</v>
      </c>
      <c r="G727" s="285" t="s">
        <v>541</v>
      </c>
      <c r="H727" s="221">
        <v>306167372</v>
      </c>
      <c r="I727" s="166" t="s">
        <v>179</v>
      </c>
      <c r="J727" s="166">
        <v>20</v>
      </c>
      <c r="K727" s="227">
        <v>9.6</v>
      </c>
      <c r="L727" s="365"/>
    </row>
    <row r="728" spans="1:12" s="12" customFormat="1" ht="39.75" customHeight="1" x14ac:dyDescent="0.25">
      <c r="A728" s="99">
        <v>10</v>
      </c>
      <c r="B728" s="99" t="s">
        <v>610</v>
      </c>
      <c r="C728" s="211" t="s">
        <v>801</v>
      </c>
      <c r="D728" s="207" t="s">
        <v>163</v>
      </c>
      <c r="E728" s="207" t="s">
        <v>200</v>
      </c>
      <c r="F728" s="228">
        <v>22111007070021</v>
      </c>
      <c r="G728" s="285" t="s">
        <v>651</v>
      </c>
      <c r="H728" s="221">
        <v>305743512</v>
      </c>
      <c r="I728" s="166" t="s">
        <v>450</v>
      </c>
      <c r="J728" s="166">
        <v>30</v>
      </c>
      <c r="K728" s="227">
        <v>5.4</v>
      </c>
      <c r="L728" s="364">
        <v>603</v>
      </c>
    </row>
    <row r="729" spans="1:12" s="12" customFormat="1" ht="39.75" customHeight="1" x14ac:dyDescent="0.25">
      <c r="A729" s="99"/>
      <c r="B729" s="99" t="s">
        <v>1564</v>
      </c>
      <c r="C729" s="211" t="s">
        <v>1565</v>
      </c>
      <c r="D729" s="207" t="s">
        <v>163</v>
      </c>
      <c r="E729" s="207" t="s">
        <v>200</v>
      </c>
      <c r="F729" s="228">
        <v>22111007070021</v>
      </c>
      <c r="G729" s="285" t="s">
        <v>651</v>
      </c>
      <c r="H729" s="221">
        <v>305743512</v>
      </c>
      <c r="I729" s="166" t="s">
        <v>1566</v>
      </c>
      <c r="J729" s="166">
        <v>14</v>
      </c>
      <c r="K729" s="227">
        <v>31.5</v>
      </c>
      <c r="L729" s="365"/>
    </row>
    <row r="730" spans="1:12" s="12" customFormat="1" ht="39.75" customHeight="1" x14ac:dyDescent="0.3">
      <c r="A730" s="99"/>
      <c r="B730" s="99" t="s">
        <v>1567</v>
      </c>
      <c r="C730" s="294" t="s">
        <v>471</v>
      </c>
      <c r="D730" s="207" t="s">
        <v>163</v>
      </c>
      <c r="E730" s="207" t="s">
        <v>200</v>
      </c>
      <c r="F730" s="228">
        <v>22111007081018</v>
      </c>
      <c r="G730" s="285" t="s">
        <v>394</v>
      </c>
      <c r="H730" s="221">
        <v>308509814</v>
      </c>
      <c r="I730" s="166" t="s">
        <v>179</v>
      </c>
      <c r="J730" s="166">
        <v>5</v>
      </c>
      <c r="K730" s="227">
        <v>18</v>
      </c>
      <c r="L730" s="227">
        <f>K730*J730</f>
        <v>90</v>
      </c>
    </row>
    <row r="731" spans="1:12" s="12" customFormat="1" ht="39.75" customHeight="1" x14ac:dyDescent="0.25">
      <c r="A731" s="99"/>
      <c r="B731" s="99" t="s">
        <v>1567</v>
      </c>
      <c r="C731" s="211" t="s">
        <v>242</v>
      </c>
      <c r="D731" s="207" t="s">
        <v>163</v>
      </c>
      <c r="E731" s="207" t="s">
        <v>200</v>
      </c>
      <c r="F731" s="228">
        <v>22111007081042</v>
      </c>
      <c r="G731" s="285" t="s">
        <v>1568</v>
      </c>
      <c r="H731" s="221">
        <v>308718855</v>
      </c>
      <c r="I731" s="166" t="s">
        <v>179</v>
      </c>
      <c r="J731" s="166">
        <v>20</v>
      </c>
      <c r="K731" s="227">
        <v>5.74</v>
      </c>
      <c r="L731" s="227">
        <f>K731*J731</f>
        <v>114.80000000000001</v>
      </c>
    </row>
    <row r="732" spans="1:12" s="12" customFormat="1" ht="39.75" customHeight="1" x14ac:dyDescent="0.25">
      <c r="A732" s="99"/>
      <c r="B732" s="99" t="s">
        <v>1567</v>
      </c>
      <c r="C732" s="211" t="s">
        <v>1569</v>
      </c>
      <c r="D732" s="207" t="s">
        <v>163</v>
      </c>
      <c r="E732" s="207" t="s">
        <v>200</v>
      </c>
      <c r="F732" s="228">
        <v>22111007081008</v>
      </c>
      <c r="G732" s="285" t="s">
        <v>394</v>
      </c>
      <c r="H732" s="221">
        <v>308509814</v>
      </c>
      <c r="I732" s="166" t="s">
        <v>179</v>
      </c>
      <c r="J732" s="166">
        <v>5</v>
      </c>
      <c r="K732" s="227">
        <v>36</v>
      </c>
      <c r="L732" s="227">
        <f>K732*J732</f>
        <v>180</v>
      </c>
    </row>
    <row r="733" spans="1:12" s="12" customFormat="1" ht="39.75" customHeight="1" x14ac:dyDescent="0.25">
      <c r="A733" s="99"/>
      <c r="B733" s="99" t="s">
        <v>1567</v>
      </c>
      <c r="C733" s="211" t="s">
        <v>1304</v>
      </c>
      <c r="D733" s="207" t="s">
        <v>163</v>
      </c>
      <c r="E733" s="207" t="s">
        <v>200</v>
      </c>
      <c r="F733" s="228">
        <v>22111007081021</v>
      </c>
      <c r="G733" s="285" t="s">
        <v>1568</v>
      </c>
      <c r="H733" s="221">
        <v>308718855</v>
      </c>
      <c r="I733" s="166" t="s">
        <v>168</v>
      </c>
      <c r="J733" s="166">
        <v>50</v>
      </c>
      <c r="K733" s="227">
        <v>0.96</v>
      </c>
      <c r="L733" s="227">
        <f>K733*J733</f>
        <v>48</v>
      </c>
    </row>
    <row r="734" spans="1:12" s="12" customFormat="1" ht="39.75" customHeight="1" x14ac:dyDescent="0.25">
      <c r="A734" s="99"/>
      <c r="B734" s="99" t="s">
        <v>1567</v>
      </c>
      <c r="C734" s="211" t="s">
        <v>1570</v>
      </c>
      <c r="D734" s="207" t="s">
        <v>163</v>
      </c>
      <c r="E734" s="207" t="s">
        <v>200</v>
      </c>
      <c r="F734" s="228">
        <v>22111007081032</v>
      </c>
      <c r="G734" s="285" t="s">
        <v>1571</v>
      </c>
      <c r="H734" s="221">
        <v>309610784</v>
      </c>
      <c r="I734" s="166" t="s">
        <v>179</v>
      </c>
      <c r="J734" s="166">
        <v>20</v>
      </c>
      <c r="K734" s="227">
        <v>7.99</v>
      </c>
      <c r="L734" s="364">
        <v>977.6</v>
      </c>
    </row>
    <row r="735" spans="1:12" s="12" customFormat="1" ht="39.75" customHeight="1" x14ac:dyDescent="0.25">
      <c r="A735" s="99"/>
      <c r="B735" s="99" t="s">
        <v>1572</v>
      </c>
      <c r="C735" s="211" t="s">
        <v>611</v>
      </c>
      <c r="D735" s="207" t="s">
        <v>163</v>
      </c>
      <c r="E735" s="207" t="s">
        <v>200</v>
      </c>
      <c r="F735" s="228">
        <v>22111007081033</v>
      </c>
      <c r="G735" s="285" t="s">
        <v>1571</v>
      </c>
      <c r="H735" s="221">
        <v>309610785</v>
      </c>
      <c r="I735" s="166" t="s">
        <v>179</v>
      </c>
      <c r="J735" s="166">
        <v>20</v>
      </c>
      <c r="K735" s="227">
        <v>5.64</v>
      </c>
      <c r="L735" s="366"/>
    </row>
    <row r="736" spans="1:12" s="12" customFormat="1" ht="39.75" customHeight="1" x14ac:dyDescent="0.25">
      <c r="A736" s="99"/>
      <c r="B736" s="99" t="s">
        <v>1573</v>
      </c>
      <c r="C736" s="211" t="s">
        <v>1574</v>
      </c>
      <c r="D736" s="207" t="s">
        <v>163</v>
      </c>
      <c r="E736" s="207" t="s">
        <v>200</v>
      </c>
      <c r="F736" s="228">
        <v>22111007081034</v>
      </c>
      <c r="G736" s="285" t="s">
        <v>1571</v>
      </c>
      <c r="H736" s="221">
        <v>309610786</v>
      </c>
      <c r="I736" s="166" t="s">
        <v>179</v>
      </c>
      <c r="J736" s="166">
        <v>50</v>
      </c>
      <c r="K736" s="227">
        <v>14.1</v>
      </c>
      <c r="L736" s="365"/>
    </row>
    <row r="737" spans="1:14" s="12" customFormat="1" ht="39.75" customHeight="1" x14ac:dyDescent="0.25">
      <c r="A737" s="99"/>
      <c r="B737" s="99" t="s">
        <v>1575</v>
      </c>
      <c r="C737" s="211" t="s">
        <v>1576</v>
      </c>
      <c r="D737" s="207" t="s">
        <v>163</v>
      </c>
      <c r="E737" s="166" t="s">
        <v>1555</v>
      </c>
      <c r="F737" s="228">
        <v>22110036649154</v>
      </c>
      <c r="G737" s="285" t="s">
        <v>1577</v>
      </c>
      <c r="H737" s="221">
        <v>201654145</v>
      </c>
      <c r="I737" s="166" t="s">
        <v>179</v>
      </c>
      <c r="J737" s="166">
        <v>3</v>
      </c>
      <c r="K737" s="227">
        <v>750</v>
      </c>
      <c r="L737" s="229">
        <f>K737*J737</f>
        <v>2250</v>
      </c>
    </row>
    <row r="738" spans="1:14" ht="39.75" customHeight="1" x14ac:dyDescent="0.25">
      <c r="A738" s="99"/>
      <c r="B738" s="99" t="s">
        <v>1578</v>
      </c>
      <c r="C738" s="211" t="s">
        <v>1579</v>
      </c>
      <c r="D738" s="207" t="s">
        <v>1580</v>
      </c>
      <c r="E738" s="207" t="s">
        <v>1581</v>
      </c>
      <c r="F738" s="228">
        <v>22110010393903</v>
      </c>
      <c r="G738" s="285" t="s">
        <v>1582</v>
      </c>
      <c r="H738" s="221">
        <v>201323059</v>
      </c>
      <c r="I738" s="166" t="s">
        <v>179</v>
      </c>
      <c r="J738" s="166">
        <v>1</v>
      </c>
      <c r="K738" s="227">
        <v>740.92</v>
      </c>
      <c r="L738" s="229">
        <f>K738*J738</f>
        <v>740.92</v>
      </c>
    </row>
    <row r="739" spans="1:14" ht="39.75" customHeight="1" x14ac:dyDescent="0.25">
      <c r="A739" s="99"/>
      <c r="B739" s="99" t="s">
        <v>1583</v>
      </c>
      <c r="C739" s="211" t="s">
        <v>1576</v>
      </c>
      <c r="D739" s="207" t="s">
        <v>1580</v>
      </c>
      <c r="E739" s="166" t="s">
        <v>1555</v>
      </c>
      <c r="F739" s="228">
        <v>22110036370605</v>
      </c>
      <c r="G739" s="285" t="s">
        <v>1584</v>
      </c>
      <c r="H739" s="221">
        <v>305389667</v>
      </c>
      <c r="I739" s="166" t="s">
        <v>179</v>
      </c>
      <c r="J739" s="166">
        <v>6</v>
      </c>
      <c r="K739" s="227">
        <v>120.75</v>
      </c>
      <c r="L739" s="229">
        <f>K739*J739</f>
        <v>724.5</v>
      </c>
    </row>
    <row r="740" spans="1:14" ht="39.75" customHeight="1" x14ac:dyDescent="0.25">
      <c r="A740" s="99"/>
      <c r="B740" s="99" t="s">
        <v>1557</v>
      </c>
      <c r="C740" s="211" t="s">
        <v>1391</v>
      </c>
      <c r="D740" s="207" t="s">
        <v>1580</v>
      </c>
      <c r="E740" s="207" t="s">
        <v>200</v>
      </c>
      <c r="F740" s="228">
        <v>22111008419039</v>
      </c>
      <c r="G740" s="285" t="s">
        <v>1585</v>
      </c>
      <c r="H740" s="221">
        <v>206719257</v>
      </c>
      <c r="I740" s="166" t="s">
        <v>446</v>
      </c>
      <c r="J740" s="166">
        <v>1</v>
      </c>
      <c r="K740" s="227">
        <v>300</v>
      </c>
      <c r="L740" s="229">
        <f>K740*J740</f>
        <v>300</v>
      </c>
      <c r="N740" s="9" t="s">
        <v>982</v>
      </c>
    </row>
    <row r="741" spans="1:14" ht="39.75" customHeight="1" x14ac:dyDescent="0.25">
      <c r="A741" s="99"/>
      <c r="B741" s="99"/>
      <c r="C741" s="211" t="s">
        <v>1586</v>
      </c>
      <c r="D741" s="207" t="s">
        <v>1580</v>
      </c>
      <c r="E741" s="166" t="s">
        <v>1555</v>
      </c>
      <c r="F741" s="228">
        <v>22110032581818</v>
      </c>
      <c r="G741" s="285" t="s">
        <v>1587</v>
      </c>
      <c r="H741" s="221">
        <v>200131149</v>
      </c>
      <c r="I741" s="166" t="s">
        <v>446</v>
      </c>
      <c r="J741" s="166">
        <v>1</v>
      </c>
      <c r="K741" s="227">
        <v>150</v>
      </c>
      <c r="L741" s="229">
        <f>K741*J741</f>
        <v>150</v>
      </c>
    </row>
    <row r="742" spans="1:14" ht="39.75" customHeight="1" x14ac:dyDescent="0.25">
      <c r="A742" s="99"/>
      <c r="B742" s="99" t="s">
        <v>1588</v>
      </c>
      <c r="C742" s="211" t="s">
        <v>1589</v>
      </c>
      <c r="D742" s="207" t="s">
        <v>1580</v>
      </c>
      <c r="E742" s="207" t="s">
        <v>1581</v>
      </c>
      <c r="F742" s="228">
        <v>22110010515979</v>
      </c>
      <c r="G742" s="285" t="s">
        <v>1590</v>
      </c>
      <c r="H742" s="221">
        <v>200146674</v>
      </c>
      <c r="I742" s="166" t="s">
        <v>446</v>
      </c>
      <c r="J742" s="166">
        <v>9</v>
      </c>
      <c r="K742" s="227">
        <v>797.93</v>
      </c>
      <c r="L742" s="227">
        <v>7181.34</v>
      </c>
    </row>
    <row r="743" spans="1:14" ht="39.75" customHeight="1" x14ac:dyDescent="0.25">
      <c r="A743" s="99"/>
      <c r="B743" s="99" t="s">
        <v>1591</v>
      </c>
      <c r="C743" s="211" t="s">
        <v>1592</v>
      </c>
      <c r="D743" s="207" t="s">
        <v>1580</v>
      </c>
      <c r="E743" s="166" t="s">
        <v>1555</v>
      </c>
      <c r="F743" s="228">
        <v>22110039529000</v>
      </c>
      <c r="G743" s="285" t="s">
        <v>1593</v>
      </c>
      <c r="H743" s="221">
        <v>200151836</v>
      </c>
      <c r="I743" s="166" t="s">
        <v>179</v>
      </c>
      <c r="J743" s="166">
        <v>50</v>
      </c>
      <c r="K743" s="227">
        <v>20</v>
      </c>
      <c r="L743" s="227">
        <f>K743*J743</f>
        <v>1000</v>
      </c>
      <c r="N743" s="9" t="s">
        <v>982</v>
      </c>
    </row>
    <row r="744" spans="1:14" ht="39.75" customHeight="1" x14ac:dyDescent="0.25">
      <c r="A744" s="99"/>
      <c r="B744" s="99" t="s">
        <v>602</v>
      </c>
      <c r="C744" s="211" t="s">
        <v>385</v>
      </c>
      <c r="D744" s="207" t="s">
        <v>1580</v>
      </c>
      <c r="E744" s="207" t="s">
        <v>200</v>
      </c>
      <c r="F744" s="228">
        <v>22111008379718</v>
      </c>
      <c r="G744" s="285" t="s">
        <v>1594</v>
      </c>
      <c r="H744" s="230">
        <v>302368039</v>
      </c>
      <c r="I744" s="166" t="s">
        <v>1595</v>
      </c>
      <c r="J744" s="166">
        <v>1</v>
      </c>
      <c r="K744" s="227">
        <v>2000</v>
      </c>
      <c r="L744" s="227">
        <f>K744*J744</f>
        <v>2000</v>
      </c>
      <c r="N744" s="9" t="s">
        <v>982</v>
      </c>
    </row>
    <row r="745" spans="1:14" ht="39.75" customHeight="1" x14ac:dyDescent="0.25">
      <c r="A745" s="99"/>
      <c r="B745" s="99" t="s">
        <v>1596</v>
      </c>
      <c r="C745" s="211" t="s">
        <v>1531</v>
      </c>
      <c r="D745" s="207" t="s">
        <v>1580</v>
      </c>
      <c r="E745" s="207" t="s">
        <v>200</v>
      </c>
      <c r="F745" s="228">
        <v>22111007029196</v>
      </c>
      <c r="G745" s="285" t="s">
        <v>1597</v>
      </c>
      <c r="H745" s="231">
        <v>202002551</v>
      </c>
      <c r="I745" s="166" t="s">
        <v>179</v>
      </c>
      <c r="J745" s="166">
        <v>100</v>
      </c>
      <c r="K745" s="227">
        <v>11.2</v>
      </c>
      <c r="L745" s="227">
        <f>K745*J745</f>
        <v>1120</v>
      </c>
      <c r="N745" s="9" t="s">
        <v>982</v>
      </c>
    </row>
    <row r="746" spans="1:14" ht="39.75" customHeight="1" x14ac:dyDescent="0.25">
      <c r="A746" s="99"/>
      <c r="B746" s="99" t="s">
        <v>1596</v>
      </c>
      <c r="C746" s="211" t="s">
        <v>1598</v>
      </c>
      <c r="D746" s="207" t="s">
        <v>1580</v>
      </c>
      <c r="E746" s="207" t="s">
        <v>200</v>
      </c>
      <c r="F746" s="228">
        <v>22111007029197</v>
      </c>
      <c r="G746" s="285" t="s">
        <v>1597</v>
      </c>
      <c r="H746" s="231">
        <v>202002552</v>
      </c>
      <c r="I746" s="166" t="s">
        <v>179</v>
      </c>
      <c r="J746" s="166">
        <v>1</v>
      </c>
      <c r="K746" s="227">
        <v>224</v>
      </c>
      <c r="L746" s="227">
        <f>K746*J746</f>
        <v>224</v>
      </c>
    </row>
    <row r="747" spans="1:14" ht="39.75" customHeight="1" x14ac:dyDescent="0.25">
      <c r="A747" s="232"/>
      <c r="B747" s="232"/>
      <c r="C747" s="213"/>
      <c r="D747" s="233"/>
      <c r="E747" s="233"/>
      <c r="F747" s="234"/>
      <c r="G747" s="287"/>
      <c r="H747" s="235"/>
      <c r="I747" s="214"/>
      <c r="J747" s="214"/>
      <c r="K747" s="236"/>
      <c r="L747" s="236"/>
    </row>
    <row r="748" spans="1:14" ht="39.75" customHeight="1" x14ac:dyDescent="0.25">
      <c r="A748" s="321" t="s">
        <v>1876</v>
      </c>
      <c r="B748" s="321"/>
      <c r="C748" s="321"/>
      <c r="D748" s="321"/>
      <c r="E748" s="321"/>
      <c r="F748" s="321"/>
      <c r="G748" s="321"/>
      <c r="H748" s="321"/>
      <c r="I748" s="321"/>
      <c r="J748" s="321"/>
      <c r="K748" s="321"/>
      <c r="L748" s="321"/>
    </row>
    <row r="749" spans="1:14" ht="39.75" customHeight="1" x14ac:dyDescent="0.25">
      <c r="A749" s="12"/>
      <c r="B749" s="15"/>
      <c r="C749" s="12"/>
      <c r="D749" s="15"/>
      <c r="E749" s="15"/>
      <c r="F749" s="15"/>
      <c r="G749" s="12"/>
      <c r="H749" s="15"/>
      <c r="I749" s="15"/>
      <c r="J749" s="15"/>
      <c r="K749" s="15"/>
    </row>
    <row r="750" spans="1:14" ht="39.75" customHeight="1" x14ac:dyDescent="0.25">
      <c r="A750" s="351" t="s">
        <v>13</v>
      </c>
      <c r="B750" s="351" t="s">
        <v>14</v>
      </c>
      <c r="C750" s="360" t="s">
        <v>7</v>
      </c>
      <c r="D750" s="351" t="s">
        <v>57</v>
      </c>
      <c r="E750" s="351" t="s">
        <v>11</v>
      </c>
      <c r="F750" s="351" t="s">
        <v>12</v>
      </c>
      <c r="G750" s="303" t="s">
        <v>101</v>
      </c>
      <c r="H750" s="303"/>
      <c r="I750" s="351" t="s">
        <v>8</v>
      </c>
      <c r="J750" s="351" t="s">
        <v>9</v>
      </c>
      <c r="K750" s="351" t="s">
        <v>10</v>
      </c>
      <c r="L750" s="351" t="s">
        <v>113</v>
      </c>
    </row>
    <row r="751" spans="1:14" ht="39.75" customHeight="1" x14ac:dyDescent="0.25">
      <c r="A751" s="352"/>
      <c r="B751" s="352"/>
      <c r="C751" s="361"/>
      <c r="D751" s="352"/>
      <c r="E751" s="352"/>
      <c r="F751" s="352"/>
      <c r="G751" s="277" t="s">
        <v>107</v>
      </c>
      <c r="H751" s="168" t="s">
        <v>110</v>
      </c>
      <c r="I751" s="352"/>
      <c r="J751" s="352"/>
      <c r="K751" s="352"/>
      <c r="L751" s="352"/>
      <c r="N751" s="9" t="s">
        <v>982</v>
      </c>
    </row>
    <row r="752" spans="1:14" ht="39.75" customHeight="1" x14ac:dyDescent="0.25">
      <c r="A752" s="13">
        <v>1</v>
      </c>
      <c r="B752" s="103" t="s">
        <v>1618</v>
      </c>
      <c r="C752" s="118" t="s">
        <v>1619</v>
      </c>
      <c r="D752" s="83" t="s">
        <v>159</v>
      </c>
      <c r="E752" s="116" t="s">
        <v>200</v>
      </c>
      <c r="F752" s="83" t="s">
        <v>1620</v>
      </c>
      <c r="G752" s="118" t="s">
        <v>1621</v>
      </c>
      <c r="H752" s="83">
        <v>306546099</v>
      </c>
      <c r="I752" s="83" t="s">
        <v>286</v>
      </c>
      <c r="J752" s="83">
        <v>1</v>
      </c>
      <c r="K752" s="170">
        <v>2620000</v>
      </c>
      <c r="L752" s="237">
        <v>2620</v>
      </c>
    </row>
    <row r="753" spans="1:12" ht="39.75" customHeight="1" x14ac:dyDescent="0.25">
      <c r="A753" s="13">
        <v>2</v>
      </c>
      <c r="B753" s="103" t="s">
        <v>1622</v>
      </c>
      <c r="C753" s="118" t="s">
        <v>1623</v>
      </c>
      <c r="D753" s="83" t="s">
        <v>159</v>
      </c>
      <c r="E753" s="116" t="s">
        <v>200</v>
      </c>
      <c r="F753" s="83" t="s">
        <v>1624</v>
      </c>
      <c r="G753" s="118" t="s">
        <v>1625</v>
      </c>
      <c r="H753" s="83">
        <v>309268704</v>
      </c>
      <c r="I753" s="83" t="s">
        <v>286</v>
      </c>
      <c r="J753" s="83">
        <v>40</v>
      </c>
      <c r="K753" s="170">
        <v>23500</v>
      </c>
      <c r="L753" s="357">
        <v>1316</v>
      </c>
    </row>
    <row r="754" spans="1:12" ht="39.75" customHeight="1" x14ac:dyDescent="0.25">
      <c r="A754" s="13">
        <v>3</v>
      </c>
      <c r="B754" s="103" t="s">
        <v>1622</v>
      </c>
      <c r="C754" s="118" t="s">
        <v>1626</v>
      </c>
      <c r="D754" s="83" t="s">
        <v>159</v>
      </c>
      <c r="E754" s="116" t="s">
        <v>200</v>
      </c>
      <c r="F754" s="83" t="s">
        <v>1624</v>
      </c>
      <c r="G754" s="118" t="s">
        <v>1625</v>
      </c>
      <c r="H754" s="83">
        <v>309268704</v>
      </c>
      <c r="I754" s="83" t="s">
        <v>286</v>
      </c>
      <c r="J754" s="83">
        <v>20</v>
      </c>
      <c r="K754" s="170">
        <v>18800</v>
      </c>
      <c r="L754" s="359"/>
    </row>
    <row r="755" spans="1:12" ht="39.75" customHeight="1" x14ac:dyDescent="0.25">
      <c r="A755" s="13">
        <v>4</v>
      </c>
      <c r="B755" s="103" t="s">
        <v>1627</v>
      </c>
      <c r="C755" s="118" t="s">
        <v>1628</v>
      </c>
      <c r="D755" s="83" t="s">
        <v>159</v>
      </c>
      <c r="E755" s="116" t="s">
        <v>200</v>
      </c>
      <c r="F755" s="83" t="s">
        <v>1629</v>
      </c>
      <c r="G755" s="118" t="s">
        <v>1630</v>
      </c>
      <c r="H755" s="83">
        <v>307874854</v>
      </c>
      <c r="I755" s="83" t="s">
        <v>260</v>
      </c>
      <c r="J755" s="83">
        <v>12</v>
      </c>
      <c r="K755" s="170">
        <v>184000</v>
      </c>
      <c r="L755" s="357">
        <v>6005</v>
      </c>
    </row>
    <row r="756" spans="1:12" ht="39.75" customHeight="1" x14ac:dyDescent="0.25">
      <c r="A756" s="13">
        <v>5</v>
      </c>
      <c r="B756" s="103" t="s">
        <v>1627</v>
      </c>
      <c r="C756" s="118" t="s">
        <v>1631</v>
      </c>
      <c r="D756" s="83" t="s">
        <v>159</v>
      </c>
      <c r="E756" s="116" t="s">
        <v>200</v>
      </c>
      <c r="F756" s="83" t="s">
        <v>1629</v>
      </c>
      <c r="G756" s="118" t="s">
        <v>1630</v>
      </c>
      <c r="H756" s="83">
        <v>307874854</v>
      </c>
      <c r="I756" s="83" t="s">
        <v>260</v>
      </c>
      <c r="J756" s="83">
        <v>25</v>
      </c>
      <c r="K756" s="170">
        <v>101200</v>
      </c>
      <c r="L756" s="358"/>
    </row>
    <row r="757" spans="1:12" ht="39.75" customHeight="1" x14ac:dyDescent="0.25">
      <c r="A757" s="13">
        <v>6</v>
      </c>
      <c r="B757" s="103" t="s">
        <v>1627</v>
      </c>
      <c r="C757" s="118" t="s">
        <v>1632</v>
      </c>
      <c r="D757" s="83" t="s">
        <v>159</v>
      </c>
      <c r="E757" s="116" t="s">
        <v>200</v>
      </c>
      <c r="F757" s="83" t="s">
        <v>1629</v>
      </c>
      <c r="G757" s="118" t="s">
        <v>1630</v>
      </c>
      <c r="H757" s="83">
        <v>307874854</v>
      </c>
      <c r="I757" s="83" t="s">
        <v>286</v>
      </c>
      <c r="J757" s="83">
        <v>15</v>
      </c>
      <c r="K757" s="170">
        <v>18400</v>
      </c>
      <c r="L757" s="358"/>
    </row>
    <row r="758" spans="1:12" ht="39.75" customHeight="1" x14ac:dyDescent="0.25">
      <c r="A758" s="13">
        <v>7</v>
      </c>
      <c r="B758" s="103" t="s">
        <v>1627</v>
      </c>
      <c r="C758" s="118" t="s">
        <v>1633</v>
      </c>
      <c r="D758" s="83" t="s">
        <v>159</v>
      </c>
      <c r="E758" s="116" t="s">
        <v>200</v>
      </c>
      <c r="F758" s="83" t="s">
        <v>1629</v>
      </c>
      <c r="G758" s="118" t="s">
        <v>1630</v>
      </c>
      <c r="H758" s="83">
        <v>307874854</v>
      </c>
      <c r="I758" s="83" t="s">
        <v>286</v>
      </c>
      <c r="J758" s="83">
        <v>21</v>
      </c>
      <c r="K758" s="170">
        <v>25300</v>
      </c>
      <c r="L758" s="358"/>
    </row>
    <row r="759" spans="1:12" ht="39.75" customHeight="1" x14ac:dyDescent="0.25">
      <c r="A759" s="13">
        <v>8</v>
      </c>
      <c r="B759" s="103" t="s">
        <v>1627</v>
      </c>
      <c r="C759" s="118" t="s">
        <v>1634</v>
      </c>
      <c r="D759" s="83" t="s">
        <v>159</v>
      </c>
      <c r="E759" s="116" t="s">
        <v>200</v>
      </c>
      <c r="F759" s="83" t="s">
        <v>1629</v>
      </c>
      <c r="G759" s="118" t="s">
        <v>1630</v>
      </c>
      <c r="H759" s="83">
        <v>307874854</v>
      </c>
      <c r="I759" s="83" t="s">
        <v>286</v>
      </c>
      <c r="J759" s="83">
        <v>50</v>
      </c>
      <c r="K759" s="170">
        <v>9200</v>
      </c>
      <c r="L759" s="359"/>
    </row>
    <row r="760" spans="1:12" ht="39.75" customHeight="1" x14ac:dyDescent="0.25">
      <c r="A760" s="13">
        <v>9</v>
      </c>
      <c r="B760" s="103" t="s">
        <v>1635</v>
      </c>
      <c r="C760" s="118" t="s">
        <v>1636</v>
      </c>
      <c r="D760" s="83" t="s">
        <v>159</v>
      </c>
      <c r="E760" s="116" t="s">
        <v>200</v>
      </c>
      <c r="F760" s="83" t="s">
        <v>1637</v>
      </c>
      <c r="G760" s="118" t="s">
        <v>1638</v>
      </c>
      <c r="H760" s="83">
        <v>306365902</v>
      </c>
      <c r="I760" s="83" t="s">
        <v>286</v>
      </c>
      <c r="J760" s="83">
        <v>10000</v>
      </c>
      <c r="K760" s="170">
        <v>1680</v>
      </c>
      <c r="L760" s="237">
        <v>16800</v>
      </c>
    </row>
    <row r="761" spans="1:12" ht="39.75" customHeight="1" x14ac:dyDescent="0.25">
      <c r="A761" s="13">
        <v>10</v>
      </c>
      <c r="B761" s="103" t="s">
        <v>1622</v>
      </c>
      <c r="C761" s="118" t="s">
        <v>1639</v>
      </c>
      <c r="D761" s="83" t="s">
        <v>159</v>
      </c>
      <c r="E761" s="116" t="s">
        <v>200</v>
      </c>
      <c r="F761" s="83" t="s">
        <v>1640</v>
      </c>
      <c r="G761" s="118" t="s">
        <v>1641</v>
      </c>
      <c r="H761" s="83">
        <v>308563472</v>
      </c>
      <c r="I761" s="83" t="s">
        <v>286</v>
      </c>
      <c r="J761" s="83">
        <v>25</v>
      </c>
      <c r="K761" s="170">
        <v>22500</v>
      </c>
      <c r="L761" s="357">
        <v>5166</v>
      </c>
    </row>
    <row r="762" spans="1:12" ht="39.75" customHeight="1" x14ac:dyDescent="0.25">
      <c r="A762" s="13">
        <v>11</v>
      </c>
      <c r="B762" s="103" t="s">
        <v>1622</v>
      </c>
      <c r="C762" s="118" t="s">
        <v>1642</v>
      </c>
      <c r="D762" s="83" t="s">
        <v>159</v>
      </c>
      <c r="E762" s="116" t="s">
        <v>200</v>
      </c>
      <c r="F762" s="83" t="s">
        <v>1640</v>
      </c>
      <c r="G762" s="118" t="s">
        <v>1641</v>
      </c>
      <c r="H762" s="83">
        <v>308563472</v>
      </c>
      <c r="I762" s="83" t="s">
        <v>286</v>
      </c>
      <c r="J762" s="83">
        <v>12</v>
      </c>
      <c r="K762" s="170">
        <v>18000</v>
      </c>
      <c r="L762" s="358"/>
    </row>
    <row r="763" spans="1:12" ht="39.75" customHeight="1" x14ac:dyDescent="0.25">
      <c r="A763" s="13">
        <v>12</v>
      </c>
      <c r="B763" s="103" t="s">
        <v>1622</v>
      </c>
      <c r="C763" s="118" t="s">
        <v>1643</v>
      </c>
      <c r="D763" s="83" t="s">
        <v>159</v>
      </c>
      <c r="E763" s="116" t="s">
        <v>200</v>
      </c>
      <c r="F763" s="83" t="s">
        <v>1640</v>
      </c>
      <c r="G763" s="118" t="s">
        <v>1641</v>
      </c>
      <c r="H763" s="83">
        <v>308563472</v>
      </c>
      <c r="I763" s="83" t="s">
        <v>621</v>
      </c>
      <c r="J763" s="83">
        <v>100</v>
      </c>
      <c r="K763" s="170">
        <v>27000</v>
      </c>
      <c r="L763" s="358"/>
    </row>
    <row r="764" spans="1:12" ht="39.75" customHeight="1" x14ac:dyDescent="0.25">
      <c r="A764" s="13">
        <v>13</v>
      </c>
      <c r="B764" s="103" t="s">
        <v>1622</v>
      </c>
      <c r="C764" s="118" t="s">
        <v>1644</v>
      </c>
      <c r="D764" s="83" t="s">
        <v>159</v>
      </c>
      <c r="E764" s="116" t="s">
        <v>200</v>
      </c>
      <c r="F764" s="83" t="s">
        <v>1640</v>
      </c>
      <c r="G764" s="118" t="s">
        <v>1641</v>
      </c>
      <c r="H764" s="83">
        <v>308563472</v>
      </c>
      <c r="I764" s="83" t="s">
        <v>286</v>
      </c>
      <c r="J764" s="83">
        <v>40</v>
      </c>
      <c r="K764" s="170">
        <v>22500</v>
      </c>
      <c r="L764" s="358"/>
    </row>
    <row r="765" spans="1:12" ht="39.75" customHeight="1" x14ac:dyDescent="0.25">
      <c r="A765" s="13">
        <v>14</v>
      </c>
      <c r="B765" s="103" t="s">
        <v>1622</v>
      </c>
      <c r="C765" s="118" t="s">
        <v>1645</v>
      </c>
      <c r="D765" s="83" t="s">
        <v>159</v>
      </c>
      <c r="E765" s="116" t="s">
        <v>200</v>
      </c>
      <c r="F765" s="83" t="s">
        <v>1640</v>
      </c>
      <c r="G765" s="118" t="s">
        <v>1641</v>
      </c>
      <c r="H765" s="83">
        <v>308563472</v>
      </c>
      <c r="I765" s="83" t="s">
        <v>286</v>
      </c>
      <c r="J765" s="83">
        <v>35</v>
      </c>
      <c r="K765" s="170">
        <v>22500</v>
      </c>
      <c r="L765" s="359"/>
    </row>
    <row r="766" spans="1:12" ht="39.75" customHeight="1" x14ac:dyDescent="0.25">
      <c r="A766" s="13">
        <v>15</v>
      </c>
      <c r="B766" s="103" t="s">
        <v>1646</v>
      </c>
      <c r="C766" s="118" t="s">
        <v>1647</v>
      </c>
      <c r="D766" s="83" t="s">
        <v>159</v>
      </c>
      <c r="E766" s="116" t="s">
        <v>200</v>
      </c>
      <c r="F766" s="83" t="s">
        <v>1648</v>
      </c>
      <c r="G766" s="118" t="s">
        <v>1649</v>
      </c>
      <c r="H766" s="83">
        <v>308087828</v>
      </c>
      <c r="I766" s="83" t="s">
        <v>286</v>
      </c>
      <c r="J766" s="83">
        <v>2</v>
      </c>
      <c r="K766" s="170">
        <v>18000000</v>
      </c>
      <c r="L766" s="357">
        <v>43200</v>
      </c>
    </row>
    <row r="767" spans="1:12" ht="39.75" customHeight="1" x14ac:dyDescent="0.25">
      <c r="A767" s="13">
        <v>16</v>
      </c>
      <c r="B767" s="103" t="s">
        <v>1646</v>
      </c>
      <c r="C767" s="118" t="s">
        <v>1650</v>
      </c>
      <c r="D767" s="83" t="s">
        <v>159</v>
      </c>
      <c r="E767" s="116" t="s">
        <v>200</v>
      </c>
      <c r="F767" s="83" t="s">
        <v>1648</v>
      </c>
      <c r="G767" s="118" t="s">
        <v>1649</v>
      </c>
      <c r="H767" s="83">
        <v>308087828</v>
      </c>
      <c r="I767" s="83" t="s">
        <v>286</v>
      </c>
      <c r="J767" s="83">
        <v>2</v>
      </c>
      <c r="K767" s="170">
        <v>3600000</v>
      </c>
      <c r="L767" s="359"/>
    </row>
    <row r="768" spans="1:12" ht="39.75" customHeight="1" x14ac:dyDescent="0.25">
      <c r="A768" s="13">
        <v>17</v>
      </c>
      <c r="B768" s="103" t="s">
        <v>1651</v>
      </c>
      <c r="C768" s="118" t="s">
        <v>1652</v>
      </c>
      <c r="D768" s="83" t="s">
        <v>159</v>
      </c>
      <c r="E768" s="116" t="s">
        <v>200</v>
      </c>
      <c r="F768" s="83" t="s">
        <v>1653</v>
      </c>
      <c r="G768" s="118" t="s">
        <v>1654</v>
      </c>
      <c r="H768" s="83">
        <v>307469597</v>
      </c>
      <c r="I768" s="83" t="s">
        <v>286</v>
      </c>
      <c r="J768" s="83">
        <v>100</v>
      </c>
      <c r="K768" s="170">
        <v>69888</v>
      </c>
      <c r="L768" s="357">
        <v>8435</v>
      </c>
    </row>
    <row r="769" spans="1:12" ht="39.75" customHeight="1" x14ac:dyDescent="0.25">
      <c r="A769" s="13">
        <v>18</v>
      </c>
      <c r="B769" s="103" t="s">
        <v>1655</v>
      </c>
      <c r="C769" s="118" t="s">
        <v>1656</v>
      </c>
      <c r="D769" s="83" t="s">
        <v>159</v>
      </c>
      <c r="E769" s="116" t="s">
        <v>200</v>
      </c>
      <c r="F769" s="83" t="s">
        <v>1657</v>
      </c>
      <c r="G769" s="118" t="s">
        <v>1625</v>
      </c>
      <c r="H769" s="83">
        <v>309268704</v>
      </c>
      <c r="I769" s="83" t="s">
        <v>621</v>
      </c>
      <c r="J769" s="83">
        <v>50</v>
      </c>
      <c r="K769" s="170">
        <v>16500</v>
      </c>
      <c r="L769" s="358"/>
    </row>
    <row r="770" spans="1:12" ht="39.75" customHeight="1" x14ac:dyDescent="0.25">
      <c r="A770" s="13">
        <v>19</v>
      </c>
      <c r="B770" s="103" t="s">
        <v>1655</v>
      </c>
      <c r="C770" s="118" t="s">
        <v>1658</v>
      </c>
      <c r="D770" s="83" t="s">
        <v>159</v>
      </c>
      <c r="E770" s="116" t="s">
        <v>200</v>
      </c>
      <c r="F770" s="83" t="s">
        <v>1657</v>
      </c>
      <c r="G770" s="118" t="s">
        <v>1625</v>
      </c>
      <c r="H770" s="83">
        <v>309268704</v>
      </c>
      <c r="I770" s="83" t="s">
        <v>621</v>
      </c>
      <c r="J770" s="83">
        <v>100</v>
      </c>
      <c r="K770" s="170">
        <v>9900</v>
      </c>
      <c r="L770" s="358"/>
    </row>
    <row r="771" spans="1:12" ht="39.75" customHeight="1" x14ac:dyDescent="0.25">
      <c r="A771" s="13">
        <v>20</v>
      </c>
      <c r="B771" s="103" t="s">
        <v>1655</v>
      </c>
      <c r="C771" s="118" t="s">
        <v>1658</v>
      </c>
      <c r="D771" s="83" t="s">
        <v>159</v>
      </c>
      <c r="E771" s="116" t="s">
        <v>200</v>
      </c>
      <c r="F771" s="83" t="s">
        <v>1657</v>
      </c>
      <c r="G771" s="118" t="s">
        <v>1625</v>
      </c>
      <c r="H771" s="83">
        <v>309268704</v>
      </c>
      <c r="I771" s="83" t="s">
        <v>621</v>
      </c>
      <c r="J771" s="83">
        <v>100</v>
      </c>
      <c r="K771" s="170">
        <v>14520</v>
      </c>
      <c r="L771" s="358"/>
    </row>
    <row r="772" spans="1:12" ht="39.75" customHeight="1" x14ac:dyDescent="0.25">
      <c r="A772" s="13">
        <v>21</v>
      </c>
      <c r="B772" s="103" t="s">
        <v>1655</v>
      </c>
      <c r="C772" s="118" t="s">
        <v>1659</v>
      </c>
      <c r="D772" s="83" t="s">
        <v>159</v>
      </c>
      <c r="E772" s="116" t="s">
        <v>200</v>
      </c>
      <c r="F772" s="83" t="s">
        <v>1657</v>
      </c>
      <c r="G772" s="118" t="s">
        <v>1625</v>
      </c>
      <c r="H772" s="83">
        <v>309268704</v>
      </c>
      <c r="I772" s="83" t="s">
        <v>621</v>
      </c>
      <c r="J772" s="83">
        <v>120</v>
      </c>
      <c r="K772" s="170">
        <v>23100</v>
      </c>
      <c r="L772" s="358"/>
    </row>
    <row r="773" spans="1:12" ht="39.75" customHeight="1" x14ac:dyDescent="0.25">
      <c r="A773" s="13">
        <v>22</v>
      </c>
      <c r="B773" s="103" t="s">
        <v>1655</v>
      </c>
      <c r="C773" s="118" t="s">
        <v>1660</v>
      </c>
      <c r="D773" s="83" t="s">
        <v>159</v>
      </c>
      <c r="E773" s="116" t="s">
        <v>200</v>
      </c>
      <c r="F773" s="83" t="s">
        <v>1657</v>
      </c>
      <c r="G773" s="118" t="s">
        <v>1625</v>
      </c>
      <c r="H773" s="83">
        <v>309268704</v>
      </c>
      <c r="I773" s="83" t="s">
        <v>621</v>
      </c>
      <c r="J773" s="83">
        <v>100</v>
      </c>
      <c r="K773" s="170">
        <v>19800</v>
      </c>
      <c r="L773" s="358"/>
    </row>
    <row r="774" spans="1:12" ht="39.75" customHeight="1" x14ac:dyDescent="0.25">
      <c r="A774" s="13">
        <v>23</v>
      </c>
      <c r="B774" s="103" t="s">
        <v>1655</v>
      </c>
      <c r="C774" s="118" t="s">
        <v>1661</v>
      </c>
      <c r="D774" s="83" t="s">
        <v>159</v>
      </c>
      <c r="E774" s="116" t="s">
        <v>200</v>
      </c>
      <c r="F774" s="83" t="s">
        <v>1657</v>
      </c>
      <c r="G774" s="118" t="s">
        <v>1625</v>
      </c>
      <c r="H774" s="83">
        <v>309268704</v>
      </c>
      <c r="I774" s="83" t="s">
        <v>286</v>
      </c>
      <c r="J774" s="83">
        <v>30</v>
      </c>
      <c r="K774" s="170">
        <v>9900</v>
      </c>
      <c r="L774" s="358"/>
    </row>
    <row r="775" spans="1:12" ht="39.75" customHeight="1" x14ac:dyDescent="0.25">
      <c r="A775" s="13">
        <v>24</v>
      </c>
      <c r="B775" s="103" t="s">
        <v>1655</v>
      </c>
      <c r="C775" s="118" t="s">
        <v>1661</v>
      </c>
      <c r="D775" s="83" t="s">
        <v>159</v>
      </c>
      <c r="E775" s="116" t="s">
        <v>200</v>
      </c>
      <c r="F775" s="83" t="s">
        <v>1657</v>
      </c>
      <c r="G775" s="118" t="s">
        <v>1625</v>
      </c>
      <c r="H775" s="83">
        <v>309268704</v>
      </c>
      <c r="I775" s="83" t="s">
        <v>260</v>
      </c>
      <c r="J775" s="83">
        <v>6</v>
      </c>
      <c r="K775" s="170">
        <v>19800</v>
      </c>
      <c r="L775" s="359"/>
    </row>
    <row r="776" spans="1:12" ht="39.75" customHeight="1" x14ac:dyDescent="0.25">
      <c r="A776" s="13">
        <v>25</v>
      </c>
      <c r="B776" s="103" t="s">
        <v>1655</v>
      </c>
      <c r="C776" s="118" t="s">
        <v>1662</v>
      </c>
      <c r="D776" s="83" t="s">
        <v>159</v>
      </c>
      <c r="E776" s="116" t="s">
        <v>200</v>
      </c>
      <c r="F776" s="83" t="s">
        <v>1663</v>
      </c>
      <c r="G776" s="118" t="s">
        <v>1664</v>
      </c>
      <c r="H776" s="83">
        <v>309174362</v>
      </c>
      <c r="I776" s="83" t="s">
        <v>286</v>
      </c>
      <c r="J776" s="83">
        <v>4</v>
      </c>
      <c r="K776" s="170">
        <v>810000</v>
      </c>
      <c r="L776" s="357">
        <v>18360</v>
      </c>
    </row>
    <row r="777" spans="1:12" ht="39.75" customHeight="1" x14ac:dyDescent="0.25">
      <c r="A777" s="13">
        <v>26</v>
      </c>
      <c r="B777" s="103" t="s">
        <v>1655</v>
      </c>
      <c r="C777" s="118" t="s">
        <v>1665</v>
      </c>
      <c r="D777" s="83" t="s">
        <v>159</v>
      </c>
      <c r="E777" s="116" t="s">
        <v>200</v>
      </c>
      <c r="F777" s="83" t="s">
        <v>1663</v>
      </c>
      <c r="G777" s="118" t="s">
        <v>1664</v>
      </c>
      <c r="H777" s="83">
        <v>309174362</v>
      </c>
      <c r="I777" s="83" t="s">
        <v>286</v>
      </c>
      <c r="J777" s="83">
        <v>20</v>
      </c>
      <c r="K777" s="170">
        <v>540000</v>
      </c>
      <c r="L777" s="358"/>
    </row>
    <row r="778" spans="1:12" ht="39.75" customHeight="1" x14ac:dyDescent="0.25">
      <c r="A778" s="13">
        <v>27</v>
      </c>
      <c r="B778" s="103" t="s">
        <v>1655</v>
      </c>
      <c r="C778" s="118" t="s">
        <v>1666</v>
      </c>
      <c r="D778" s="83" t="s">
        <v>159</v>
      </c>
      <c r="E778" s="116" t="s">
        <v>200</v>
      </c>
      <c r="F778" s="83" t="s">
        <v>1663</v>
      </c>
      <c r="G778" s="118" t="s">
        <v>1664</v>
      </c>
      <c r="H778" s="83">
        <v>309174362</v>
      </c>
      <c r="I778" s="83" t="s">
        <v>286</v>
      </c>
      <c r="J778" s="83">
        <v>10</v>
      </c>
      <c r="K778" s="170">
        <v>432000</v>
      </c>
      <c r="L778" s="359"/>
    </row>
    <row r="779" spans="1:12" ht="39.75" customHeight="1" x14ac:dyDescent="0.25">
      <c r="A779" s="13">
        <v>28</v>
      </c>
      <c r="B779" s="103" t="s">
        <v>1667</v>
      </c>
      <c r="C779" s="118" t="s">
        <v>1668</v>
      </c>
      <c r="D779" s="83" t="s">
        <v>159</v>
      </c>
      <c r="E779" s="116" t="s">
        <v>200</v>
      </c>
      <c r="F779" s="83" t="s">
        <v>1669</v>
      </c>
      <c r="G779" s="118" t="s">
        <v>1670</v>
      </c>
      <c r="H779" s="83">
        <v>570767910</v>
      </c>
      <c r="I779" s="83" t="s">
        <v>286</v>
      </c>
      <c r="J779" s="83">
        <v>1</v>
      </c>
      <c r="K779" s="170">
        <v>1494000</v>
      </c>
      <c r="L779" s="170">
        <v>1494</v>
      </c>
    </row>
    <row r="780" spans="1:12" ht="39.75" customHeight="1" x14ac:dyDescent="0.25">
      <c r="A780" s="13">
        <v>29</v>
      </c>
      <c r="B780" s="103" t="s">
        <v>1667</v>
      </c>
      <c r="C780" s="118" t="s">
        <v>1458</v>
      </c>
      <c r="D780" s="83" t="s">
        <v>159</v>
      </c>
      <c r="E780" s="116" t="s">
        <v>200</v>
      </c>
      <c r="F780" s="83" t="s">
        <v>1671</v>
      </c>
      <c r="G780" s="118" t="s">
        <v>250</v>
      </c>
      <c r="H780" s="83">
        <v>306089114</v>
      </c>
      <c r="I780" s="83" t="s">
        <v>286</v>
      </c>
      <c r="J780" s="83">
        <v>1</v>
      </c>
      <c r="K780" s="170">
        <v>850000</v>
      </c>
      <c r="L780" s="170">
        <v>850</v>
      </c>
    </row>
    <row r="781" spans="1:12" ht="39.75" customHeight="1" x14ac:dyDescent="0.25">
      <c r="A781" s="13">
        <v>30</v>
      </c>
      <c r="B781" s="103" t="s">
        <v>1672</v>
      </c>
      <c r="C781" s="118" t="s">
        <v>1673</v>
      </c>
      <c r="D781" s="83" t="s">
        <v>159</v>
      </c>
      <c r="E781" s="116" t="s">
        <v>200</v>
      </c>
      <c r="F781" s="83" t="s">
        <v>1674</v>
      </c>
      <c r="G781" s="118" t="s">
        <v>1675</v>
      </c>
      <c r="H781" s="83">
        <v>308366495</v>
      </c>
      <c r="I781" s="83" t="s">
        <v>201</v>
      </c>
      <c r="J781" s="83">
        <v>20</v>
      </c>
      <c r="K781" s="170">
        <v>21750</v>
      </c>
      <c r="L781" s="237">
        <v>435</v>
      </c>
    </row>
    <row r="782" spans="1:12" ht="39.75" customHeight="1" x14ac:dyDescent="0.25">
      <c r="A782" s="13">
        <v>31</v>
      </c>
      <c r="B782" s="103" t="s">
        <v>1676</v>
      </c>
      <c r="C782" s="118" t="s">
        <v>1677</v>
      </c>
      <c r="D782" s="83" t="s">
        <v>159</v>
      </c>
      <c r="E782" s="116" t="s">
        <v>200</v>
      </c>
      <c r="F782" s="83" t="s">
        <v>1678</v>
      </c>
      <c r="G782" s="118" t="s">
        <v>244</v>
      </c>
      <c r="H782" s="83">
        <v>308833334</v>
      </c>
      <c r="I782" s="83" t="s">
        <v>286</v>
      </c>
      <c r="J782" s="83">
        <v>3000</v>
      </c>
      <c r="K782" s="170">
        <v>344</v>
      </c>
      <c r="L782" s="237">
        <v>1032</v>
      </c>
    </row>
    <row r="783" spans="1:12" ht="39.75" customHeight="1" x14ac:dyDescent="0.25">
      <c r="A783" s="13">
        <v>32</v>
      </c>
      <c r="B783" s="103" t="s">
        <v>1676</v>
      </c>
      <c r="C783" s="118" t="s">
        <v>1679</v>
      </c>
      <c r="D783" s="83" t="s">
        <v>159</v>
      </c>
      <c r="E783" s="116" t="s">
        <v>200</v>
      </c>
      <c r="F783" s="83" t="s">
        <v>1680</v>
      </c>
      <c r="G783" s="118" t="s">
        <v>1649</v>
      </c>
      <c r="H783" s="83">
        <v>308087828</v>
      </c>
      <c r="I783" s="83" t="s">
        <v>286</v>
      </c>
      <c r="J783" s="83">
        <v>20</v>
      </c>
      <c r="K783" s="170">
        <v>6650000</v>
      </c>
      <c r="L783" s="237">
        <v>133000</v>
      </c>
    </row>
    <row r="784" spans="1:12" ht="39.75" customHeight="1" x14ac:dyDescent="0.25">
      <c r="A784" s="13">
        <v>33</v>
      </c>
      <c r="B784" s="103" t="s">
        <v>1681</v>
      </c>
      <c r="C784" s="118" t="s">
        <v>1682</v>
      </c>
      <c r="D784" s="83" t="s">
        <v>159</v>
      </c>
      <c r="E784" s="116" t="s">
        <v>200</v>
      </c>
      <c r="F784" s="83" t="s">
        <v>1683</v>
      </c>
      <c r="G784" s="118" t="s">
        <v>1684</v>
      </c>
      <c r="H784" s="83">
        <v>309103164</v>
      </c>
      <c r="I784" s="83" t="s">
        <v>201</v>
      </c>
      <c r="J784" s="83">
        <v>30</v>
      </c>
      <c r="K784" s="170">
        <v>21600</v>
      </c>
      <c r="L784" s="357">
        <v>810</v>
      </c>
    </row>
    <row r="785" spans="1:12" ht="39.75" customHeight="1" x14ac:dyDescent="0.25">
      <c r="A785" s="13">
        <v>34</v>
      </c>
      <c r="B785" s="103" t="s">
        <v>1681</v>
      </c>
      <c r="C785" s="118" t="s">
        <v>1685</v>
      </c>
      <c r="D785" s="83" t="s">
        <v>159</v>
      </c>
      <c r="E785" s="116" t="s">
        <v>200</v>
      </c>
      <c r="F785" s="83" t="s">
        <v>1683</v>
      </c>
      <c r="G785" s="118" t="s">
        <v>1684</v>
      </c>
      <c r="H785" s="83">
        <v>309103164</v>
      </c>
      <c r="I785" s="83" t="s">
        <v>286</v>
      </c>
      <c r="J785" s="83">
        <v>2</v>
      </c>
      <c r="K785" s="170">
        <v>81000</v>
      </c>
      <c r="L785" s="359"/>
    </row>
    <row r="786" spans="1:12" ht="39.75" customHeight="1" x14ac:dyDescent="0.25">
      <c r="A786" s="13">
        <v>35</v>
      </c>
      <c r="B786" s="103" t="s">
        <v>1681</v>
      </c>
      <c r="C786" s="118" t="s">
        <v>1686</v>
      </c>
      <c r="D786" s="83" t="s">
        <v>159</v>
      </c>
      <c r="E786" s="116" t="s">
        <v>200</v>
      </c>
      <c r="F786" s="83" t="s">
        <v>1687</v>
      </c>
      <c r="G786" s="118" t="s">
        <v>1625</v>
      </c>
      <c r="H786" s="83">
        <v>309268704</v>
      </c>
      <c r="I786" s="83" t="s">
        <v>286</v>
      </c>
      <c r="J786" s="83">
        <v>1</v>
      </c>
      <c r="K786" s="170">
        <v>235000</v>
      </c>
      <c r="L786" s="357">
        <v>3337</v>
      </c>
    </row>
    <row r="787" spans="1:12" ht="39.75" customHeight="1" x14ac:dyDescent="0.25">
      <c r="A787" s="13">
        <v>36</v>
      </c>
      <c r="B787" s="103" t="s">
        <v>1681</v>
      </c>
      <c r="C787" s="118" t="s">
        <v>1688</v>
      </c>
      <c r="D787" s="83" t="s">
        <v>159</v>
      </c>
      <c r="E787" s="116" t="s">
        <v>200</v>
      </c>
      <c r="F787" s="83" t="s">
        <v>1687</v>
      </c>
      <c r="G787" s="118" t="s">
        <v>1625</v>
      </c>
      <c r="H787" s="83">
        <v>309268704</v>
      </c>
      <c r="I787" s="83" t="s">
        <v>286</v>
      </c>
      <c r="J787" s="83">
        <v>1</v>
      </c>
      <c r="K787" s="170">
        <v>3102000</v>
      </c>
      <c r="L787" s="359"/>
    </row>
    <row r="788" spans="1:12" ht="39.75" customHeight="1" x14ac:dyDescent="0.25">
      <c r="A788" s="13">
        <v>37</v>
      </c>
      <c r="B788" s="103" t="s">
        <v>1681</v>
      </c>
      <c r="C788" s="118" t="s">
        <v>1689</v>
      </c>
      <c r="D788" s="83" t="s">
        <v>159</v>
      </c>
      <c r="E788" s="116" t="s">
        <v>200</v>
      </c>
      <c r="F788" s="83" t="s">
        <v>1690</v>
      </c>
      <c r="G788" s="118" t="s">
        <v>1625</v>
      </c>
      <c r="H788" s="83">
        <v>309268704</v>
      </c>
      <c r="I788" s="83" t="s">
        <v>286</v>
      </c>
      <c r="J788" s="83">
        <v>30</v>
      </c>
      <c r="K788" s="170">
        <v>27600</v>
      </c>
      <c r="L788" s="357">
        <v>1076</v>
      </c>
    </row>
    <row r="789" spans="1:12" ht="39.75" customHeight="1" x14ac:dyDescent="0.25">
      <c r="A789" s="13">
        <v>38</v>
      </c>
      <c r="B789" s="103" t="s">
        <v>1681</v>
      </c>
      <c r="C789" s="118" t="s">
        <v>1691</v>
      </c>
      <c r="D789" s="83" t="s">
        <v>159</v>
      </c>
      <c r="E789" s="116" t="s">
        <v>200</v>
      </c>
      <c r="F789" s="83" t="s">
        <v>1690</v>
      </c>
      <c r="G789" s="118" t="s">
        <v>1625</v>
      </c>
      <c r="H789" s="83">
        <v>309268704</v>
      </c>
      <c r="I789" s="83" t="s">
        <v>286</v>
      </c>
      <c r="J789" s="83">
        <v>6</v>
      </c>
      <c r="K789" s="170">
        <v>41400</v>
      </c>
      <c r="L789" s="359"/>
    </row>
    <row r="790" spans="1:12" ht="39.75" customHeight="1" x14ac:dyDescent="0.25">
      <c r="A790" s="13">
        <v>39</v>
      </c>
      <c r="B790" s="103" t="s">
        <v>1681</v>
      </c>
      <c r="C790" s="118" t="s">
        <v>1692</v>
      </c>
      <c r="D790" s="83" t="s">
        <v>159</v>
      </c>
      <c r="E790" s="116" t="s">
        <v>200</v>
      </c>
      <c r="F790" s="83" t="s">
        <v>1693</v>
      </c>
      <c r="G790" s="118" t="s">
        <v>1625</v>
      </c>
      <c r="H790" s="83">
        <v>309268704</v>
      </c>
      <c r="I790" s="83" t="s">
        <v>621</v>
      </c>
      <c r="J790" s="83">
        <v>250</v>
      </c>
      <c r="K790" s="170">
        <v>45000</v>
      </c>
      <c r="L790" s="357">
        <v>18450</v>
      </c>
    </row>
    <row r="791" spans="1:12" ht="39.75" customHeight="1" x14ac:dyDescent="0.25">
      <c r="A791" s="13">
        <v>40</v>
      </c>
      <c r="B791" s="103" t="s">
        <v>1681</v>
      </c>
      <c r="C791" s="118" t="s">
        <v>1694</v>
      </c>
      <c r="D791" s="83" t="s">
        <v>159</v>
      </c>
      <c r="E791" s="116" t="s">
        <v>200</v>
      </c>
      <c r="F791" s="83" t="s">
        <v>1693</v>
      </c>
      <c r="G791" s="118" t="s">
        <v>1625</v>
      </c>
      <c r="H791" s="83">
        <v>309268704</v>
      </c>
      <c r="I791" s="83" t="s">
        <v>621</v>
      </c>
      <c r="J791" s="83">
        <v>120</v>
      </c>
      <c r="K791" s="170">
        <v>60000</v>
      </c>
      <c r="L791" s="359"/>
    </row>
    <row r="792" spans="1:12" ht="39.75" customHeight="1" x14ac:dyDescent="0.25">
      <c r="A792" s="13">
        <v>41</v>
      </c>
      <c r="B792" s="103" t="s">
        <v>1681</v>
      </c>
      <c r="C792" s="118" t="s">
        <v>1695</v>
      </c>
      <c r="D792" s="83" t="s">
        <v>159</v>
      </c>
      <c r="E792" s="116" t="s">
        <v>200</v>
      </c>
      <c r="F792" s="83" t="s">
        <v>1696</v>
      </c>
      <c r="G792" s="118" t="s">
        <v>1625</v>
      </c>
      <c r="H792" s="83">
        <v>309268704</v>
      </c>
      <c r="I792" s="83" t="s">
        <v>286</v>
      </c>
      <c r="J792" s="83">
        <v>60</v>
      </c>
      <c r="K792" s="170">
        <v>2640</v>
      </c>
      <c r="L792" s="237">
        <v>158</v>
      </c>
    </row>
    <row r="793" spans="1:12" ht="39.75" customHeight="1" x14ac:dyDescent="0.25">
      <c r="A793" s="13">
        <v>42</v>
      </c>
      <c r="B793" s="103" t="s">
        <v>1681</v>
      </c>
      <c r="C793" s="118" t="s">
        <v>1697</v>
      </c>
      <c r="D793" s="83" t="s">
        <v>159</v>
      </c>
      <c r="E793" s="116" t="s">
        <v>200</v>
      </c>
      <c r="F793" s="83" t="s">
        <v>1696</v>
      </c>
      <c r="G793" s="118" t="s">
        <v>1625</v>
      </c>
      <c r="H793" s="83">
        <v>309268704</v>
      </c>
      <c r="I793" s="83" t="s">
        <v>201</v>
      </c>
      <c r="J793" s="83">
        <v>5</v>
      </c>
      <c r="K793" s="170">
        <v>48000</v>
      </c>
      <c r="L793" s="237">
        <v>240</v>
      </c>
    </row>
    <row r="794" spans="1:12" ht="39.75" customHeight="1" x14ac:dyDescent="0.25">
      <c r="A794" s="13">
        <v>43</v>
      </c>
      <c r="B794" s="103" t="s">
        <v>1681</v>
      </c>
      <c r="C794" s="118" t="s">
        <v>1698</v>
      </c>
      <c r="D794" s="83" t="s">
        <v>159</v>
      </c>
      <c r="E794" s="116" t="s">
        <v>200</v>
      </c>
      <c r="F794" s="83" t="s">
        <v>1699</v>
      </c>
      <c r="G794" s="118" t="s">
        <v>1625</v>
      </c>
      <c r="H794" s="83">
        <v>309268704</v>
      </c>
      <c r="I794" s="83" t="s">
        <v>286</v>
      </c>
      <c r="J794" s="83">
        <v>20</v>
      </c>
      <c r="K794" s="170">
        <v>8500</v>
      </c>
      <c r="L794" s="357">
        <v>527</v>
      </c>
    </row>
    <row r="795" spans="1:12" ht="39.75" customHeight="1" x14ac:dyDescent="0.25">
      <c r="A795" s="13">
        <v>44</v>
      </c>
      <c r="B795" s="103" t="s">
        <v>1681</v>
      </c>
      <c r="C795" s="118" t="s">
        <v>1700</v>
      </c>
      <c r="D795" s="83" t="s">
        <v>159</v>
      </c>
      <c r="E795" s="116" t="s">
        <v>200</v>
      </c>
      <c r="F795" s="83" t="s">
        <v>1699</v>
      </c>
      <c r="G795" s="118" t="s">
        <v>1625</v>
      </c>
      <c r="H795" s="83">
        <v>309268704</v>
      </c>
      <c r="I795" s="83" t="s">
        <v>286</v>
      </c>
      <c r="J795" s="83">
        <v>40</v>
      </c>
      <c r="K795" s="170">
        <v>6800</v>
      </c>
      <c r="L795" s="358"/>
    </row>
    <row r="796" spans="1:12" ht="39.75" customHeight="1" x14ac:dyDescent="0.25">
      <c r="A796" s="13">
        <v>45</v>
      </c>
      <c r="B796" s="103" t="s">
        <v>1681</v>
      </c>
      <c r="C796" s="118" t="s">
        <v>1701</v>
      </c>
      <c r="D796" s="83" t="s">
        <v>159</v>
      </c>
      <c r="E796" s="116" t="s">
        <v>200</v>
      </c>
      <c r="F796" s="83" t="s">
        <v>1699</v>
      </c>
      <c r="G796" s="118" t="s">
        <v>1625</v>
      </c>
      <c r="H796" s="83">
        <v>309268704</v>
      </c>
      <c r="I796" s="83" t="s">
        <v>286</v>
      </c>
      <c r="J796" s="83">
        <v>25</v>
      </c>
      <c r="K796" s="170">
        <v>3400</v>
      </c>
      <c r="L796" s="359"/>
    </row>
    <row r="797" spans="1:12" ht="39.75" customHeight="1" x14ac:dyDescent="0.25">
      <c r="A797" s="13">
        <v>46</v>
      </c>
      <c r="B797" s="103" t="s">
        <v>1681</v>
      </c>
      <c r="C797" s="118" t="s">
        <v>1702</v>
      </c>
      <c r="D797" s="83" t="s">
        <v>159</v>
      </c>
      <c r="E797" s="116" t="s">
        <v>200</v>
      </c>
      <c r="F797" s="83" t="s">
        <v>1703</v>
      </c>
      <c r="G797" s="118" t="s">
        <v>1625</v>
      </c>
      <c r="H797" s="83">
        <v>309268704</v>
      </c>
      <c r="I797" s="83" t="s">
        <v>286</v>
      </c>
      <c r="J797" s="83">
        <v>40</v>
      </c>
      <c r="K797" s="170">
        <v>8000</v>
      </c>
      <c r="L797" s="357">
        <v>416</v>
      </c>
    </row>
    <row r="798" spans="1:12" ht="39.75" customHeight="1" x14ac:dyDescent="0.25">
      <c r="A798" s="13">
        <v>47</v>
      </c>
      <c r="B798" s="103" t="s">
        <v>1681</v>
      </c>
      <c r="C798" s="118" t="s">
        <v>1704</v>
      </c>
      <c r="D798" s="83" t="s">
        <v>159</v>
      </c>
      <c r="E798" s="116" t="s">
        <v>200</v>
      </c>
      <c r="F798" s="83" t="s">
        <v>1703</v>
      </c>
      <c r="G798" s="118" t="s">
        <v>1625</v>
      </c>
      <c r="H798" s="83">
        <v>309268704</v>
      </c>
      <c r="I798" s="83" t="s">
        <v>286</v>
      </c>
      <c r="J798" s="83">
        <v>30</v>
      </c>
      <c r="K798" s="170">
        <v>3200</v>
      </c>
      <c r="L798" s="359"/>
    </row>
    <row r="799" spans="1:12" ht="39.75" customHeight="1" x14ac:dyDescent="0.25">
      <c r="A799" s="13">
        <v>48</v>
      </c>
      <c r="B799" s="103" t="s">
        <v>1681</v>
      </c>
      <c r="C799" s="118" t="s">
        <v>1705</v>
      </c>
      <c r="D799" s="83" t="s">
        <v>159</v>
      </c>
      <c r="E799" s="116" t="s">
        <v>200</v>
      </c>
      <c r="F799" s="83" t="s">
        <v>1706</v>
      </c>
      <c r="G799" s="118" t="s">
        <v>1707</v>
      </c>
      <c r="H799" s="83">
        <v>306602528</v>
      </c>
      <c r="I799" s="83" t="s">
        <v>286</v>
      </c>
      <c r="J799" s="83">
        <v>1</v>
      </c>
      <c r="K799" s="170">
        <v>2450000</v>
      </c>
      <c r="L799" s="237">
        <v>2450</v>
      </c>
    </row>
    <row r="800" spans="1:12" ht="39.75" customHeight="1" x14ac:dyDescent="0.25">
      <c r="A800" s="13">
        <v>49</v>
      </c>
      <c r="B800" s="103" t="s">
        <v>1681</v>
      </c>
      <c r="C800" s="118" t="s">
        <v>1708</v>
      </c>
      <c r="D800" s="83" t="s">
        <v>159</v>
      </c>
      <c r="E800" s="116" t="s">
        <v>200</v>
      </c>
      <c r="F800" s="83" t="s">
        <v>1709</v>
      </c>
      <c r="G800" s="118" t="s">
        <v>1710</v>
      </c>
      <c r="H800" s="83">
        <v>304623337</v>
      </c>
      <c r="I800" s="83" t="s">
        <v>286</v>
      </c>
      <c r="J800" s="83">
        <v>1</v>
      </c>
      <c r="K800" s="170">
        <v>3440000</v>
      </c>
      <c r="L800" s="237">
        <v>3440</v>
      </c>
    </row>
    <row r="801" spans="1:13" ht="39.75" customHeight="1" x14ac:dyDescent="0.25">
      <c r="A801" s="13">
        <v>50</v>
      </c>
      <c r="B801" s="103" t="s">
        <v>1711</v>
      </c>
      <c r="C801" s="118" t="s">
        <v>1712</v>
      </c>
      <c r="D801" s="83" t="s">
        <v>159</v>
      </c>
      <c r="E801" s="116" t="s">
        <v>200</v>
      </c>
      <c r="F801" s="83" t="s">
        <v>1713</v>
      </c>
      <c r="G801" s="118" t="s">
        <v>1714</v>
      </c>
      <c r="H801" s="83">
        <v>306097967</v>
      </c>
      <c r="I801" s="83" t="s">
        <v>286</v>
      </c>
      <c r="J801" s="83">
        <v>10</v>
      </c>
      <c r="K801" s="170">
        <v>318299</v>
      </c>
      <c r="L801" s="237">
        <v>3182</v>
      </c>
    </row>
    <row r="802" spans="1:13" ht="39.75" customHeight="1" x14ac:dyDescent="0.25">
      <c r="A802" s="13">
        <v>51</v>
      </c>
      <c r="B802" s="103" t="s">
        <v>1711</v>
      </c>
      <c r="C802" s="118" t="s">
        <v>1715</v>
      </c>
      <c r="D802" s="83" t="s">
        <v>159</v>
      </c>
      <c r="E802" s="116" t="s">
        <v>200</v>
      </c>
      <c r="F802" s="83" t="s">
        <v>1716</v>
      </c>
      <c r="G802" s="118" t="s">
        <v>1630</v>
      </c>
      <c r="H802" s="83">
        <v>307874854</v>
      </c>
      <c r="I802" s="83" t="s">
        <v>621</v>
      </c>
      <c r="J802" s="83">
        <v>120</v>
      </c>
      <c r="K802" s="170">
        <v>15000</v>
      </c>
      <c r="L802" s="357">
        <v>5000</v>
      </c>
    </row>
    <row r="803" spans="1:13" ht="39.75" customHeight="1" x14ac:dyDescent="0.25">
      <c r="A803" s="13">
        <v>52</v>
      </c>
      <c r="B803" s="103" t="s">
        <v>1711</v>
      </c>
      <c r="C803" s="118" t="s">
        <v>1717</v>
      </c>
      <c r="D803" s="83" t="s">
        <v>159</v>
      </c>
      <c r="E803" s="116" t="s">
        <v>200</v>
      </c>
      <c r="F803" s="83" t="s">
        <v>1716</v>
      </c>
      <c r="G803" s="118" t="s">
        <v>1630</v>
      </c>
      <c r="H803" s="83">
        <v>307874854</v>
      </c>
      <c r="I803" s="83" t="s">
        <v>621</v>
      </c>
      <c r="J803" s="83">
        <v>300</v>
      </c>
      <c r="K803" s="170">
        <v>6000</v>
      </c>
      <c r="L803" s="358"/>
    </row>
    <row r="804" spans="1:13" ht="39.75" customHeight="1" x14ac:dyDescent="0.25">
      <c r="A804" s="13">
        <v>53</v>
      </c>
      <c r="B804" s="103" t="s">
        <v>1711</v>
      </c>
      <c r="C804" s="118" t="s">
        <v>1718</v>
      </c>
      <c r="D804" s="83" t="s">
        <v>159</v>
      </c>
      <c r="E804" s="116" t="s">
        <v>200</v>
      </c>
      <c r="F804" s="83" t="s">
        <v>1716</v>
      </c>
      <c r="G804" s="118" t="s">
        <v>1630</v>
      </c>
      <c r="H804" s="83">
        <v>307874854</v>
      </c>
      <c r="I804" s="83" t="s">
        <v>1719</v>
      </c>
      <c r="J804" s="83">
        <v>2</v>
      </c>
      <c r="K804" s="170">
        <v>700000</v>
      </c>
      <c r="L804" s="359"/>
    </row>
    <row r="805" spans="1:13" ht="39.75" customHeight="1" x14ac:dyDescent="0.25">
      <c r="A805" s="13">
        <v>54</v>
      </c>
      <c r="B805" s="103" t="s">
        <v>1720</v>
      </c>
      <c r="C805" s="118" t="s">
        <v>1721</v>
      </c>
      <c r="D805" s="83" t="s">
        <v>159</v>
      </c>
      <c r="E805" s="116" t="s">
        <v>200</v>
      </c>
      <c r="F805" s="83" t="s">
        <v>1722</v>
      </c>
      <c r="G805" s="118" t="s">
        <v>1723</v>
      </c>
      <c r="H805" s="83">
        <v>306965432</v>
      </c>
      <c r="I805" s="83" t="s">
        <v>286</v>
      </c>
      <c r="J805" s="83">
        <v>2</v>
      </c>
      <c r="K805" s="170">
        <v>1075000</v>
      </c>
      <c r="L805" s="237">
        <v>2150</v>
      </c>
    </row>
    <row r="806" spans="1:13" ht="39.75" customHeight="1" x14ac:dyDescent="0.25">
      <c r="A806" s="13">
        <v>55</v>
      </c>
      <c r="B806" s="103" t="s">
        <v>1724</v>
      </c>
      <c r="C806" s="118" t="s">
        <v>1725</v>
      </c>
      <c r="D806" s="83" t="s">
        <v>159</v>
      </c>
      <c r="E806" s="116" t="s">
        <v>200</v>
      </c>
      <c r="F806" s="83" t="s">
        <v>1726</v>
      </c>
      <c r="G806" s="118" t="s">
        <v>1727</v>
      </c>
      <c r="H806" s="83">
        <v>304491653</v>
      </c>
      <c r="I806" s="83" t="s">
        <v>286</v>
      </c>
      <c r="J806" s="83">
        <v>10</v>
      </c>
      <c r="K806" s="170">
        <v>3184000</v>
      </c>
      <c r="L806" s="238">
        <v>31840</v>
      </c>
    </row>
    <row r="807" spans="1:13" s="12" customFormat="1" ht="39.75" customHeight="1" x14ac:dyDescent="0.25">
      <c r="A807" s="13">
        <v>56</v>
      </c>
      <c r="B807" s="103" t="s">
        <v>1728</v>
      </c>
      <c r="C807" s="118" t="s">
        <v>1729</v>
      </c>
      <c r="D807" s="83" t="s">
        <v>159</v>
      </c>
      <c r="E807" s="116" t="s">
        <v>200</v>
      </c>
      <c r="F807" s="83" t="s">
        <v>1730</v>
      </c>
      <c r="G807" s="118" t="s">
        <v>1731</v>
      </c>
      <c r="H807" s="83">
        <v>309103164</v>
      </c>
      <c r="I807" s="83" t="s">
        <v>621</v>
      </c>
      <c r="J807" s="83">
        <v>200</v>
      </c>
      <c r="K807" s="170">
        <v>3510</v>
      </c>
      <c r="L807" s="357">
        <v>1566</v>
      </c>
      <c r="M807" s="9"/>
    </row>
    <row r="808" spans="1:13" s="12" customFormat="1" ht="39.75" customHeight="1" x14ac:dyDescent="0.25">
      <c r="A808" s="13">
        <v>57</v>
      </c>
      <c r="B808" s="103" t="s">
        <v>1728</v>
      </c>
      <c r="C808" s="118" t="s">
        <v>1732</v>
      </c>
      <c r="D808" s="83" t="s">
        <v>159</v>
      </c>
      <c r="E808" s="116" t="s">
        <v>200</v>
      </c>
      <c r="F808" s="83" t="s">
        <v>1730</v>
      </c>
      <c r="G808" s="118" t="s">
        <v>1731</v>
      </c>
      <c r="H808" s="83">
        <v>309103164</v>
      </c>
      <c r="I808" s="83" t="s">
        <v>286</v>
      </c>
      <c r="J808" s="83">
        <v>100</v>
      </c>
      <c r="K808" s="170">
        <v>8640</v>
      </c>
      <c r="L808" s="359"/>
      <c r="M808" s="9"/>
    </row>
    <row r="809" spans="1:13" ht="39.75" customHeight="1" x14ac:dyDescent="0.25">
      <c r="A809" s="13">
        <v>58</v>
      </c>
      <c r="B809" s="103" t="s">
        <v>1728</v>
      </c>
      <c r="C809" s="118" t="s">
        <v>1733</v>
      </c>
      <c r="D809" s="83" t="s">
        <v>159</v>
      </c>
      <c r="E809" s="116" t="s">
        <v>200</v>
      </c>
      <c r="F809" s="83" t="s">
        <v>1734</v>
      </c>
      <c r="G809" s="118" t="s">
        <v>1735</v>
      </c>
      <c r="H809" s="83">
        <v>309073948</v>
      </c>
      <c r="I809" s="83" t="s">
        <v>286</v>
      </c>
      <c r="J809" s="83">
        <v>50</v>
      </c>
      <c r="K809" s="170">
        <v>168000</v>
      </c>
      <c r="L809" s="237">
        <v>8400</v>
      </c>
    </row>
    <row r="810" spans="1:13" ht="39.75" customHeight="1" x14ac:dyDescent="0.25">
      <c r="A810" s="13">
        <v>59</v>
      </c>
      <c r="B810" s="103" t="s">
        <v>1728</v>
      </c>
      <c r="C810" s="118" t="s">
        <v>1736</v>
      </c>
      <c r="D810" s="83" t="s">
        <v>159</v>
      </c>
      <c r="E810" s="116" t="s">
        <v>200</v>
      </c>
      <c r="F810" s="83" t="s">
        <v>1737</v>
      </c>
      <c r="G810" s="118" t="s">
        <v>1738</v>
      </c>
      <c r="H810" s="83">
        <v>512890259</v>
      </c>
      <c r="I810" s="83" t="s">
        <v>286</v>
      </c>
      <c r="J810" s="83">
        <v>1</v>
      </c>
      <c r="K810" s="170">
        <v>1230000</v>
      </c>
      <c r="L810" s="362">
        <v>1722</v>
      </c>
    </row>
    <row r="811" spans="1:13" ht="39.75" customHeight="1" x14ac:dyDescent="0.25">
      <c r="A811" s="13">
        <v>60</v>
      </c>
      <c r="B811" s="103" t="s">
        <v>1728</v>
      </c>
      <c r="C811" s="118" t="s">
        <v>1739</v>
      </c>
      <c r="D811" s="83" t="s">
        <v>159</v>
      </c>
      <c r="E811" s="116" t="s">
        <v>200</v>
      </c>
      <c r="F811" s="83" t="s">
        <v>1737</v>
      </c>
      <c r="G811" s="118" t="s">
        <v>1738</v>
      </c>
      <c r="H811" s="83">
        <v>512890259</v>
      </c>
      <c r="I811" s="83" t="s">
        <v>286</v>
      </c>
      <c r="J811" s="83">
        <v>1</v>
      </c>
      <c r="K811" s="170">
        <v>492000</v>
      </c>
      <c r="L811" s="363"/>
    </row>
    <row r="812" spans="1:13" ht="39.75" customHeight="1" x14ac:dyDescent="0.25">
      <c r="A812" s="13">
        <v>61</v>
      </c>
      <c r="B812" s="103" t="s">
        <v>1740</v>
      </c>
      <c r="C812" s="118" t="s">
        <v>1741</v>
      </c>
      <c r="D812" s="83" t="s">
        <v>159</v>
      </c>
      <c r="E812" s="116" t="s">
        <v>200</v>
      </c>
      <c r="F812" s="83" t="s">
        <v>1742</v>
      </c>
      <c r="G812" s="118" t="s">
        <v>1630</v>
      </c>
      <c r="H812" s="83">
        <v>307874854</v>
      </c>
      <c r="I812" s="83" t="s">
        <v>621</v>
      </c>
      <c r="J812" s="83">
        <v>120</v>
      </c>
      <c r="K812" s="170">
        <v>7480</v>
      </c>
      <c r="L812" s="237">
        <v>897</v>
      </c>
    </row>
    <row r="813" spans="1:13" ht="39.75" customHeight="1" x14ac:dyDescent="0.25">
      <c r="A813" s="13">
        <v>62</v>
      </c>
      <c r="B813" s="103" t="s">
        <v>1743</v>
      </c>
      <c r="C813" s="118" t="s">
        <v>1744</v>
      </c>
      <c r="D813" s="83" t="s">
        <v>159</v>
      </c>
      <c r="E813" s="116" t="s">
        <v>200</v>
      </c>
      <c r="F813" s="83" t="s">
        <v>1745</v>
      </c>
      <c r="G813" s="118" t="s">
        <v>1746</v>
      </c>
      <c r="H813" s="83">
        <v>306950483</v>
      </c>
      <c r="I813" s="83" t="s">
        <v>286</v>
      </c>
      <c r="J813" s="83">
        <v>10</v>
      </c>
      <c r="K813" s="170">
        <v>2999000</v>
      </c>
      <c r="L813" s="237">
        <v>29990</v>
      </c>
    </row>
    <row r="814" spans="1:13" ht="39.75" customHeight="1" x14ac:dyDescent="0.25">
      <c r="A814" s="13">
        <v>63</v>
      </c>
      <c r="B814" s="103" t="s">
        <v>1747</v>
      </c>
      <c r="C814" s="118" t="s">
        <v>1748</v>
      </c>
      <c r="D814" s="83" t="s">
        <v>159</v>
      </c>
      <c r="E814" s="116" t="s">
        <v>200</v>
      </c>
      <c r="F814" s="83" t="s">
        <v>1749</v>
      </c>
      <c r="G814" s="118" t="s">
        <v>637</v>
      </c>
      <c r="H814" s="83">
        <v>309041662</v>
      </c>
      <c r="I814" s="83" t="s">
        <v>578</v>
      </c>
      <c r="J814" s="83">
        <v>100</v>
      </c>
      <c r="K814" s="170">
        <v>36000</v>
      </c>
      <c r="L814" s="237">
        <v>3600</v>
      </c>
    </row>
    <row r="815" spans="1:13" ht="39.75" customHeight="1" x14ac:dyDescent="0.25">
      <c r="A815" s="13">
        <v>64</v>
      </c>
      <c r="B815" s="103" t="s">
        <v>1747</v>
      </c>
      <c r="C815" s="118" t="s">
        <v>1750</v>
      </c>
      <c r="D815" s="83" t="s">
        <v>159</v>
      </c>
      <c r="E815" s="116" t="s">
        <v>200</v>
      </c>
      <c r="F815" s="83" t="s">
        <v>1751</v>
      </c>
      <c r="G815" s="118" t="s">
        <v>1752</v>
      </c>
      <c r="H815" s="83">
        <v>585090472</v>
      </c>
      <c r="I815" s="83" t="s">
        <v>1753</v>
      </c>
      <c r="J815" s="83">
        <v>7</v>
      </c>
      <c r="K815" s="170">
        <v>81000</v>
      </c>
      <c r="L815" s="357">
        <v>2079</v>
      </c>
    </row>
    <row r="816" spans="1:13" ht="39.75" customHeight="1" x14ac:dyDescent="0.25">
      <c r="A816" s="13">
        <v>65</v>
      </c>
      <c r="B816" s="103" t="s">
        <v>1747</v>
      </c>
      <c r="C816" s="118" t="s">
        <v>1754</v>
      </c>
      <c r="D816" s="83" t="s">
        <v>159</v>
      </c>
      <c r="E816" s="116" t="s">
        <v>200</v>
      </c>
      <c r="F816" s="83" t="s">
        <v>1751</v>
      </c>
      <c r="G816" s="118" t="s">
        <v>1752</v>
      </c>
      <c r="H816" s="83">
        <v>585090472</v>
      </c>
      <c r="I816" s="83" t="s">
        <v>1753</v>
      </c>
      <c r="J816" s="83">
        <v>10</v>
      </c>
      <c r="K816" s="170">
        <v>151200</v>
      </c>
      <c r="L816" s="359"/>
    </row>
    <row r="817" spans="1:12" ht="39.75" customHeight="1" x14ac:dyDescent="0.25">
      <c r="A817" s="13">
        <v>66</v>
      </c>
      <c r="B817" s="103" t="s">
        <v>1755</v>
      </c>
      <c r="C817" s="118" t="s">
        <v>1756</v>
      </c>
      <c r="D817" s="83" t="s">
        <v>159</v>
      </c>
      <c r="E817" s="116" t="s">
        <v>200</v>
      </c>
      <c r="F817" s="83" t="s">
        <v>1757</v>
      </c>
      <c r="G817" s="118" t="s">
        <v>1625</v>
      </c>
      <c r="H817" s="83">
        <v>309268704</v>
      </c>
      <c r="I817" s="83" t="s">
        <v>286</v>
      </c>
      <c r="J817" s="83">
        <v>12</v>
      </c>
      <c r="K817" s="170">
        <v>648000</v>
      </c>
      <c r="L817" s="357">
        <v>17244</v>
      </c>
    </row>
    <row r="818" spans="1:12" ht="39.75" customHeight="1" x14ac:dyDescent="0.25">
      <c r="A818" s="13">
        <v>67</v>
      </c>
      <c r="B818" s="103" t="s">
        <v>1755</v>
      </c>
      <c r="C818" s="118" t="s">
        <v>1758</v>
      </c>
      <c r="D818" s="83" t="s">
        <v>159</v>
      </c>
      <c r="E818" s="116" t="s">
        <v>200</v>
      </c>
      <c r="F818" s="83" t="s">
        <v>1757</v>
      </c>
      <c r="G818" s="118" t="s">
        <v>1625</v>
      </c>
      <c r="H818" s="83">
        <v>309268704</v>
      </c>
      <c r="I818" s="83" t="s">
        <v>286</v>
      </c>
      <c r="J818" s="83">
        <v>30</v>
      </c>
      <c r="K818" s="170">
        <v>28800</v>
      </c>
      <c r="L818" s="358"/>
    </row>
    <row r="819" spans="1:12" ht="39.75" customHeight="1" x14ac:dyDescent="0.25">
      <c r="A819" s="13">
        <v>68</v>
      </c>
      <c r="B819" s="103" t="s">
        <v>1755</v>
      </c>
      <c r="C819" s="118" t="s">
        <v>1759</v>
      </c>
      <c r="D819" s="83" t="s">
        <v>159</v>
      </c>
      <c r="E819" s="116" t="s">
        <v>200</v>
      </c>
      <c r="F819" s="83" t="s">
        <v>1757</v>
      </c>
      <c r="G819" s="118" t="s">
        <v>1625</v>
      </c>
      <c r="H819" s="83">
        <v>309268704</v>
      </c>
      <c r="I819" s="83" t="s">
        <v>286</v>
      </c>
      <c r="J819" s="83">
        <v>5</v>
      </c>
      <c r="K819" s="170">
        <v>36000</v>
      </c>
      <c r="L819" s="358"/>
    </row>
    <row r="820" spans="1:12" ht="39.75" customHeight="1" x14ac:dyDescent="0.25">
      <c r="A820" s="13">
        <v>69</v>
      </c>
      <c r="B820" s="103" t="s">
        <v>1755</v>
      </c>
      <c r="C820" s="118" t="s">
        <v>1760</v>
      </c>
      <c r="D820" s="83" t="s">
        <v>159</v>
      </c>
      <c r="E820" s="116" t="s">
        <v>200</v>
      </c>
      <c r="F820" s="83" t="s">
        <v>1757</v>
      </c>
      <c r="G820" s="118" t="s">
        <v>1625</v>
      </c>
      <c r="H820" s="83">
        <v>309268704</v>
      </c>
      <c r="I820" s="83" t="s">
        <v>286</v>
      </c>
      <c r="J820" s="83">
        <v>18</v>
      </c>
      <c r="K820" s="170">
        <v>468000</v>
      </c>
      <c r="L820" s="359"/>
    </row>
    <row r="821" spans="1:12" ht="39.75" customHeight="1" x14ac:dyDescent="0.25">
      <c r="A821" s="13">
        <v>70</v>
      </c>
      <c r="B821" s="103" t="s">
        <v>1755</v>
      </c>
      <c r="C821" s="118" t="s">
        <v>1679</v>
      </c>
      <c r="D821" s="83" t="s">
        <v>159</v>
      </c>
      <c r="E821" s="116" t="s">
        <v>200</v>
      </c>
      <c r="F821" s="83" t="s">
        <v>1761</v>
      </c>
      <c r="G821" s="118" t="s">
        <v>1649</v>
      </c>
      <c r="H821" s="83">
        <v>308087828</v>
      </c>
      <c r="I821" s="83" t="s">
        <v>286</v>
      </c>
      <c r="J821" s="83">
        <v>10</v>
      </c>
      <c r="K821" s="170">
        <v>6800000</v>
      </c>
      <c r="L821" s="237">
        <v>68000</v>
      </c>
    </row>
    <row r="822" spans="1:12" ht="39.75" customHeight="1" x14ac:dyDescent="0.25">
      <c r="A822" s="13">
        <v>71</v>
      </c>
      <c r="B822" s="103" t="s">
        <v>1728</v>
      </c>
      <c r="C822" s="118" t="s">
        <v>1762</v>
      </c>
      <c r="D822" s="83" t="s">
        <v>159</v>
      </c>
      <c r="E822" s="116" t="s">
        <v>200</v>
      </c>
      <c r="F822" s="83" t="s">
        <v>1763</v>
      </c>
      <c r="G822" s="118" t="s">
        <v>1764</v>
      </c>
      <c r="H822" s="83">
        <v>308851945</v>
      </c>
      <c r="I822" s="83" t="s">
        <v>286</v>
      </c>
      <c r="J822" s="83">
        <v>100</v>
      </c>
      <c r="K822" s="170">
        <v>9240</v>
      </c>
      <c r="L822" s="357" t="s">
        <v>1819</v>
      </c>
    </row>
    <row r="823" spans="1:12" ht="39.75" customHeight="1" x14ac:dyDescent="0.25">
      <c r="A823" s="13">
        <v>72</v>
      </c>
      <c r="B823" s="103" t="s">
        <v>1728</v>
      </c>
      <c r="C823" s="118" t="s">
        <v>1765</v>
      </c>
      <c r="D823" s="83" t="s">
        <v>159</v>
      </c>
      <c r="E823" s="116" t="s">
        <v>200</v>
      </c>
      <c r="F823" s="83" t="s">
        <v>1763</v>
      </c>
      <c r="G823" s="118" t="s">
        <v>1764</v>
      </c>
      <c r="H823" s="83">
        <v>308851945</v>
      </c>
      <c r="I823" s="83" t="s">
        <v>286</v>
      </c>
      <c r="J823" s="83">
        <v>100</v>
      </c>
      <c r="K823" s="170">
        <v>4200</v>
      </c>
      <c r="L823" s="358"/>
    </row>
    <row r="824" spans="1:12" ht="39.75" customHeight="1" x14ac:dyDescent="0.25">
      <c r="A824" s="13">
        <v>73</v>
      </c>
      <c r="B824" s="103" t="s">
        <v>1728</v>
      </c>
      <c r="C824" s="118" t="s">
        <v>1766</v>
      </c>
      <c r="D824" s="83" t="s">
        <v>159</v>
      </c>
      <c r="E824" s="116" t="s">
        <v>200</v>
      </c>
      <c r="F824" s="83" t="s">
        <v>1763</v>
      </c>
      <c r="G824" s="118" t="s">
        <v>1764</v>
      </c>
      <c r="H824" s="83">
        <v>308851945</v>
      </c>
      <c r="I824" s="83" t="s">
        <v>201</v>
      </c>
      <c r="J824" s="83">
        <v>100</v>
      </c>
      <c r="K824" s="170">
        <v>3780</v>
      </c>
      <c r="L824" s="358"/>
    </row>
    <row r="825" spans="1:12" ht="39.75" customHeight="1" x14ac:dyDescent="0.25">
      <c r="A825" s="13">
        <v>74</v>
      </c>
      <c r="B825" s="103" t="s">
        <v>1728</v>
      </c>
      <c r="C825" s="118" t="s">
        <v>1767</v>
      </c>
      <c r="D825" s="83" t="s">
        <v>159</v>
      </c>
      <c r="E825" s="116" t="s">
        <v>200</v>
      </c>
      <c r="F825" s="83" t="s">
        <v>1763</v>
      </c>
      <c r="G825" s="118" t="s">
        <v>1764</v>
      </c>
      <c r="H825" s="83">
        <v>308851945</v>
      </c>
      <c r="I825" s="83" t="s">
        <v>286</v>
      </c>
      <c r="J825" s="83">
        <v>100</v>
      </c>
      <c r="K825" s="170">
        <v>12600</v>
      </c>
      <c r="L825" s="358"/>
    </row>
    <row r="826" spans="1:12" ht="39.75" customHeight="1" x14ac:dyDescent="0.25">
      <c r="A826" s="13">
        <v>75</v>
      </c>
      <c r="B826" s="103" t="s">
        <v>1728</v>
      </c>
      <c r="C826" s="118" t="s">
        <v>1768</v>
      </c>
      <c r="D826" s="83" t="s">
        <v>159</v>
      </c>
      <c r="E826" s="116" t="s">
        <v>200</v>
      </c>
      <c r="F826" s="83" t="s">
        <v>1763</v>
      </c>
      <c r="G826" s="118" t="s">
        <v>1764</v>
      </c>
      <c r="H826" s="83">
        <v>308851945</v>
      </c>
      <c r="I826" s="83" t="s">
        <v>286</v>
      </c>
      <c r="J826" s="83">
        <v>200</v>
      </c>
      <c r="K826" s="170">
        <v>8400</v>
      </c>
      <c r="L826" s="358"/>
    </row>
    <row r="827" spans="1:12" ht="39.75" customHeight="1" x14ac:dyDescent="0.25">
      <c r="A827" s="13">
        <v>76</v>
      </c>
      <c r="B827" s="103" t="s">
        <v>1728</v>
      </c>
      <c r="C827" s="118" t="s">
        <v>1290</v>
      </c>
      <c r="D827" s="83" t="s">
        <v>159</v>
      </c>
      <c r="E827" s="116" t="s">
        <v>200</v>
      </c>
      <c r="F827" s="83" t="s">
        <v>1763</v>
      </c>
      <c r="G827" s="118" t="s">
        <v>1764</v>
      </c>
      <c r="H827" s="83">
        <v>308851945</v>
      </c>
      <c r="I827" s="83" t="s">
        <v>286</v>
      </c>
      <c r="J827" s="83">
        <v>100</v>
      </c>
      <c r="K827" s="170">
        <v>2520</v>
      </c>
      <c r="L827" s="358"/>
    </row>
    <row r="828" spans="1:12" ht="39.75" customHeight="1" x14ac:dyDescent="0.25">
      <c r="A828" s="13">
        <v>77</v>
      </c>
      <c r="B828" s="103" t="s">
        <v>1728</v>
      </c>
      <c r="C828" s="118" t="s">
        <v>1478</v>
      </c>
      <c r="D828" s="83" t="s">
        <v>159</v>
      </c>
      <c r="E828" s="116" t="s">
        <v>200</v>
      </c>
      <c r="F828" s="83" t="s">
        <v>1763</v>
      </c>
      <c r="G828" s="118" t="s">
        <v>1764</v>
      </c>
      <c r="H828" s="83">
        <v>308851945</v>
      </c>
      <c r="I828" s="83" t="s">
        <v>286</v>
      </c>
      <c r="J828" s="83">
        <v>100</v>
      </c>
      <c r="K828" s="170">
        <v>10500</v>
      </c>
      <c r="L828" s="358"/>
    </row>
    <row r="829" spans="1:12" ht="39.75" customHeight="1" x14ac:dyDescent="0.25">
      <c r="A829" s="13">
        <v>78</v>
      </c>
      <c r="B829" s="103" t="s">
        <v>1728</v>
      </c>
      <c r="C829" s="118" t="s">
        <v>1769</v>
      </c>
      <c r="D829" s="83" t="s">
        <v>159</v>
      </c>
      <c r="E829" s="116" t="s">
        <v>200</v>
      </c>
      <c r="F829" s="83" t="s">
        <v>1763</v>
      </c>
      <c r="G829" s="118" t="s">
        <v>1764</v>
      </c>
      <c r="H829" s="83">
        <v>308851945</v>
      </c>
      <c r="I829" s="83" t="s">
        <v>286</v>
      </c>
      <c r="J829" s="83">
        <v>200</v>
      </c>
      <c r="K829" s="170">
        <v>6720</v>
      </c>
      <c r="L829" s="359"/>
    </row>
    <row r="830" spans="1:12" ht="39.75" customHeight="1" x14ac:dyDescent="0.25">
      <c r="A830" s="13">
        <v>79</v>
      </c>
      <c r="B830" s="103" t="s">
        <v>1770</v>
      </c>
      <c r="C830" s="118" t="s">
        <v>1771</v>
      </c>
      <c r="D830" s="83" t="s">
        <v>159</v>
      </c>
      <c r="E830" s="116" t="s">
        <v>200</v>
      </c>
      <c r="F830" s="83" t="s">
        <v>1772</v>
      </c>
      <c r="G830" s="118" t="s">
        <v>1764</v>
      </c>
      <c r="H830" s="83">
        <v>308851945</v>
      </c>
      <c r="I830" s="83" t="s">
        <v>286</v>
      </c>
      <c r="J830" s="83">
        <v>50</v>
      </c>
      <c r="K830" s="170">
        <v>576000</v>
      </c>
      <c r="L830" s="357">
        <v>3720</v>
      </c>
    </row>
    <row r="831" spans="1:12" ht="39.75" customHeight="1" x14ac:dyDescent="0.25">
      <c r="A831" s="13">
        <v>80</v>
      </c>
      <c r="B831" s="103" t="s">
        <v>1773</v>
      </c>
      <c r="C831" s="118" t="s">
        <v>1774</v>
      </c>
      <c r="D831" s="83" t="s">
        <v>159</v>
      </c>
      <c r="E831" s="116" t="s">
        <v>200</v>
      </c>
      <c r="F831" s="83" t="s">
        <v>1772</v>
      </c>
      <c r="G831" s="118" t="s">
        <v>1764</v>
      </c>
      <c r="H831" s="83">
        <v>308851945</v>
      </c>
      <c r="I831" s="83" t="s">
        <v>286</v>
      </c>
      <c r="J831" s="83">
        <v>100</v>
      </c>
      <c r="K831" s="170">
        <v>1440000</v>
      </c>
      <c r="L831" s="358"/>
    </row>
    <row r="832" spans="1:12" ht="39.75" customHeight="1" x14ac:dyDescent="0.25">
      <c r="A832" s="13">
        <v>81</v>
      </c>
      <c r="B832" s="103" t="s">
        <v>1775</v>
      </c>
      <c r="C832" s="118" t="s">
        <v>1776</v>
      </c>
      <c r="D832" s="83" t="s">
        <v>159</v>
      </c>
      <c r="E832" s="116" t="s">
        <v>200</v>
      </c>
      <c r="F832" s="83" t="s">
        <v>1772</v>
      </c>
      <c r="G832" s="118" t="s">
        <v>1764</v>
      </c>
      <c r="H832" s="83">
        <v>308851945</v>
      </c>
      <c r="I832" s="83" t="s">
        <v>286</v>
      </c>
      <c r="J832" s="83">
        <v>1000</v>
      </c>
      <c r="K832" s="170">
        <v>864000</v>
      </c>
      <c r="L832" s="358"/>
    </row>
    <row r="833" spans="1:12" ht="39.75" customHeight="1" x14ac:dyDescent="0.25">
      <c r="A833" s="13">
        <v>82</v>
      </c>
      <c r="B833" s="103" t="s">
        <v>1777</v>
      </c>
      <c r="C833" s="118" t="s">
        <v>1778</v>
      </c>
      <c r="D833" s="83" t="s">
        <v>159</v>
      </c>
      <c r="E833" s="116" t="s">
        <v>200</v>
      </c>
      <c r="F833" s="83" t="s">
        <v>1772</v>
      </c>
      <c r="G833" s="118" t="s">
        <v>1764</v>
      </c>
      <c r="H833" s="83">
        <v>308851945</v>
      </c>
      <c r="I833" s="83" t="s">
        <v>286</v>
      </c>
      <c r="J833" s="83">
        <v>12</v>
      </c>
      <c r="K833" s="170">
        <v>840000</v>
      </c>
      <c r="L833" s="359"/>
    </row>
    <row r="834" spans="1:12" ht="39.75" customHeight="1" x14ac:dyDescent="0.25">
      <c r="A834" s="13">
        <v>83</v>
      </c>
      <c r="B834" s="103" t="s">
        <v>1740</v>
      </c>
      <c r="C834" s="118" t="s">
        <v>1779</v>
      </c>
      <c r="D834" s="83" t="s">
        <v>159</v>
      </c>
      <c r="E834" s="116" t="s">
        <v>200</v>
      </c>
      <c r="F834" s="83" t="s">
        <v>1780</v>
      </c>
      <c r="G834" s="118" t="s">
        <v>1781</v>
      </c>
      <c r="H834" s="83">
        <v>301576714</v>
      </c>
      <c r="I834" s="83" t="s">
        <v>286</v>
      </c>
      <c r="J834" s="83">
        <v>100</v>
      </c>
      <c r="K834" s="170">
        <v>1470000</v>
      </c>
      <c r="L834" s="357">
        <v>5084</v>
      </c>
    </row>
    <row r="835" spans="1:12" ht="39.75" customHeight="1" x14ac:dyDescent="0.25">
      <c r="A835" s="13">
        <v>84</v>
      </c>
      <c r="B835" s="103" t="s">
        <v>1740</v>
      </c>
      <c r="C835" s="118" t="s">
        <v>1782</v>
      </c>
      <c r="D835" s="83" t="s">
        <v>159</v>
      </c>
      <c r="E835" s="116" t="s">
        <v>200</v>
      </c>
      <c r="F835" s="83" t="s">
        <v>1780</v>
      </c>
      <c r="G835" s="118" t="s">
        <v>1781</v>
      </c>
      <c r="H835" s="83">
        <v>301576714</v>
      </c>
      <c r="I835" s="83" t="s">
        <v>286</v>
      </c>
      <c r="J835" s="83">
        <v>50</v>
      </c>
      <c r="K835" s="170">
        <v>630000</v>
      </c>
      <c r="L835" s="358"/>
    </row>
    <row r="836" spans="1:12" ht="39.75" customHeight="1" x14ac:dyDescent="0.25">
      <c r="A836" s="13">
        <v>85</v>
      </c>
      <c r="B836" s="103" t="s">
        <v>1740</v>
      </c>
      <c r="C836" s="118" t="s">
        <v>1783</v>
      </c>
      <c r="D836" s="83" t="s">
        <v>159</v>
      </c>
      <c r="E836" s="116" t="s">
        <v>200</v>
      </c>
      <c r="F836" s="83" t="s">
        <v>1780</v>
      </c>
      <c r="G836" s="118" t="s">
        <v>1781</v>
      </c>
      <c r="H836" s="83">
        <v>301576714</v>
      </c>
      <c r="I836" s="83" t="s">
        <v>286</v>
      </c>
      <c r="J836" s="83">
        <v>100</v>
      </c>
      <c r="K836" s="170">
        <v>1260000</v>
      </c>
      <c r="L836" s="358"/>
    </row>
    <row r="837" spans="1:12" ht="39.75" customHeight="1" x14ac:dyDescent="0.25">
      <c r="A837" s="13">
        <v>86</v>
      </c>
      <c r="B837" s="103" t="s">
        <v>1740</v>
      </c>
      <c r="C837" s="118" t="s">
        <v>1784</v>
      </c>
      <c r="D837" s="83" t="s">
        <v>159</v>
      </c>
      <c r="E837" s="116" t="s">
        <v>200</v>
      </c>
      <c r="F837" s="83" t="s">
        <v>1780</v>
      </c>
      <c r="G837" s="118" t="s">
        <v>1781</v>
      </c>
      <c r="H837" s="83">
        <v>301576714</v>
      </c>
      <c r="I837" s="83" t="s">
        <v>286</v>
      </c>
      <c r="J837" s="83">
        <v>50</v>
      </c>
      <c r="K837" s="170">
        <v>630000</v>
      </c>
      <c r="L837" s="358"/>
    </row>
    <row r="838" spans="1:12" ht="39.75" customHeight="1" x14ac:dyDescent="0.25">
      <c r="A838" s="13">
        <v>87</v>
      </c>
      <c r="B838" s="103" t="s">
        <v>1740</v>
      </c>
      <c r="C838" s="118" t="s">
        <v>1785</v>
      </c>
      <c r="D838" s="83" t="s">
        <v>159</v>
      </c>
      <c r="E838" s="116" t="s">
        <v>200</v>
      </c>
      <c r="F838" s="83" t="s">
        <v>1780</v>
      </c>
      <c r="G838" s="118" t="s">
        <v>1781</v>
      </c>
      <c r="H838" s="83">
        <v>301576714</v>
      </c>
      <c r="I838" s="83" t="s">
        <v>286</v>
      </c>
      <c r="J838" s="83">
        <v>50</v>
      </c>
      <c r="K838" s="170">
        <v>630000</v>
      </c>
      <c r="L838" s="358"/>
    </row>
    <row r="839" spans="1:12" ht="39.75" customHeight="1" x14ac:dyDescent="0.25">
      <c r="A839" s="13">
        <v>88</v>
      </c>
      <c r="B839" s="103" t="s">
        <v>1740</v>
      </c>
      <c r="C839" s="118" t="s">
        <v>1786</v>
      </c>
      <c r="D839" s="83" t="s">
        <v>159</v>
      </c>
      <c r="E839" s="116" t="s">
        <v>200</v>
      </c>
      <c r="F839" s="83" t="s">
        <v>1780</v>
      </c>
      <c r="G839" s="118" t="s">
        <v>1781</v>
      </c>
      <c r="H839" s="83">
        <v>301576714</v>
      </c>
      <c r="I839" s="83" t="s">
        <v>286</v>
      </c>
      <c r="J839" s="83">
        <v>3</v>
      </c>
      <c r="K839" s="170">
        <v>44100</v>
      </c>
      <c r="L839" s="358"/>
    </row>
    <row r="840" spans="1:12" ht="39.75" customHeight="1" x14ac:dyDescent="0.25">
      <c r="A840" s="13">
        <v>89</v>
      </c>
      <c r="B840" s="103" t="s">
        <v>1740</v>
      </c>
      <c r="C840" s="118" t="s">
        <v>1787</v>
      </c>
      <c r="D840" s="83" t="s">
        <v>159</v>
      </c>
      <c r="E840" s="116" t="s">
        <v>200</v>
      </c>
      <c r="F840" s="83" t="s">
        <v>1780</v>
      </c>
      <c r="G840" s="118" t="s">
        <v>1781</v>
      </c>
      <c r="H840" s="83">
        <v>301576714</v>
      </c>
      <c r="I840" s="83" t="s">
        <v>286</v>
      </c>
      <c r="J840" s="83">
        <v>100</v>
      </c>
      <c r="K840" s="170">
        <v>420000</v>
      </c>
      <c r="L840" s="359"/>
    </row>
    <row r="841" spans="1:12" ht="39.75" customHeight="1" x14ac:dyDescent="0.25">
      <c r="A841" s="13">
        <v>90</v>
      </c>
      <c r="B841" s="103" t="s">
        <v>1740</v>
      </c>
      <c r="C841" s="118" t="s">
        <v>1788</v>
      </c>
      <c r="D841" s="83" t="s">
        <v>159</v>
      </c>
      <c r="E841" s="116" t="s">
        <v>200</v>
      </c>
      <c r="F841" s="83" t="s">
        <v>1789</v>
      </c>
      <c r="G841" s="118" t="s">
        <v>1664</v>
      </c>
      <c r="H841" s="83">
        <v>309174362</v>
      </c>
      <c r="I841" s="83" t="s">
        <v>286</v>
      </c>
      <c r="J841" s="83">
        <v>6</v>
      </c>
      <c r="K841" s="170">
        <v>1155000</v>
      </c>
      <c r="L841" s="357">
        <v>34490</v>
      </c>
    </row>
    <row r="842" spans="1:12" ht="39.75" customHeight="1" x14ac:dyDescent="0.25">
      <c r="A842" s="13">
        <v>91</v>
      </c>
      <c r="B842" s="103" t="s">
        <v>1740</v>
      </c>
      <c r="C842" s="118" t="s">
        <v>1790</v>
      </c>
      <c r="D842" s="83" t="s">
        <v>159</v>
      </c>
      <c r="E842" s="116" t="s">
        <v>200</v>
      </c>
      <c r="F842" s="83" t="s">
        <v>1789</v>
      </c>
      <c r="G842" s="118" t="s">
        <v>1664</v>
      </c>
      <c r="H842" s="83">
        <v>309174362</v>
      </c>
      <c r="I842" s="83" t="s">
        <v>286</v>
      </c>
      <c r="J842" s="83">
        <v>5</v>
      </c>
      <c r="K842" s="170">
        <v>1260000</v>
      </c>
      <c r="L842" s="358"/>
    </row>
    <row r="843" spans="1:12" ht="39.75" customHeight="1" x14ac:dyDescent="0.25">
      <c r="A843" s="13">
        <v>92</v>
      </c>
      <c r="B843" s="103" t="s">
        <v>1740</v>
      </c>
      <c r="C843" s="118" t="s">
        <v>1791</v>
      </c>
      <c r="D843" s="83" t="s">
        <v>159</v>
      </c>
      <c r="E843" s="116" t="s">
        <v>200</v>
      </c>
      <c r="F843" s="83" t="s">
        <v>1789</v>
      </c>
      <c r="G843" s="118" t="s">
        <v>1664</v>
      </c>
      <c r="H843" s="83">
        <v>309174362</v>
      </c>
      <c r="I843" s="83" t="s">
        <v>286</v>
      </c>
      <c r="J843" s="83">
        <v>6</v>
      </c>
      <c r="K843" s="170">
        <v>1575000</v>
      </c>
      <c r="L843" s="358"/>
    </row>
    <row r="844" spans="1:12" ht="39.75" customHeight="1" x14ac:dyDescent="0.25">
      <c r="A844" s="13">
        <v>93</v>
      </c>
      <c r="B844" s="103" t="s">
        <v>1740</v>
      </c>
      <c r="C844" s="118" t="s">
        <v>1792</v>
      </c>
      <c r="D844" s="83" t="s">
        <v>159</v>
      </c>
      <c r="E844" s="116" t="s">
        <v>200</v>
      </c>
      <c r="F844" s="83" t="s">
        <v>1789</v>
      </c>
      <c r="G844" s="118" t="s">
        <v>1664</v>
      </c>
      <c r="H844" s="83">
        <v>309174362</v>
      </c>
      <c r="I844" s="83" t="s">
        <v>286</v>
      </c>
      <c r="J844" s="83">
        <v>16</v>
      </c>
      <c r="K844" s="170">
        <v>29400</v>
      </c>
      <c r="L844" s="358"/>
    </row>
    <row r="845" spans="1:12" ht="39.75" customHeight="1" x14ac:dyDescent="0.25">
      <c r="A845" s="13">
        <v>94</v>
      </c>
      <c r="B845" s="103" t="s">
        <v>1740</v>
      </c>
      <c r="C845" s="118" t="s">
        <v>1793</v>
      </c>
      <c r="D845" s="83" t="s">
        <v>159</v>
      </c>
      <c r="E845" s="116" t="s">
        <v>200</v>
      </c>
      <c r="F845" s="83" t="s">
        <v>1789</v>
      </c>
      <c r="G845" s="118" t="s">
        <v>1664</v>
      </c>
      <c r="H845" s="83">
        <v>309174362</v>
      </c>
      <c r="I845" s="83" t="s">
        <v>286</v>
      </c>
      <c r="J845" s="83">
        <v>150</v>
      </c>
      <c r="K845" s="170">
        <v>75600</v>
      </c>
      <c r="L845" s="359"/>
    </row>
    <row r="846" spans="1:12" ht="39.75" customHeight="1" x14ac:dyDescent="0.25">
      <c r="A846" s="13">
        <v>95</v>
      </c>
      <c r="B846" s="103" t="s">
        <v>1794</v>
      </c>
      <c r="C846" s="118" t="s">
        <v>1795</v>
      </c>
      <c r="D846" s="83" t="s">
        <v>159</v>
      </c>
      <c r="E846" s="116" t="s">
        <v>200</v>
      </c>
      <c r="F846" s="83" t="s">
        <v>1796</v>
      </c>
      <c r="G846" s="118" t="s">
        <v>1797</v>
      </c>
      <c r="H846" s="83">
        <v>305368850</v>
      </c>
      <c r="I846" s="83" t="s">
        <v>286</v>
      </c>
      <c r="J846" s="83">
        <v>10</v>
      </c>
      <c r="K846" s="170">
        <v>3100000</v>
      </c>
      <c r="L846" s="237">
        <v>31000</v>
      </c>
    </row>
    <row r="847" spans="1:12" ht="39.75" customHeight="1" x14ac:dyDescent="0.25">
      <c r="A847" s="13">
        <v>96</v>
      </c>
      <c r="B847" s="103" t="s">
        <v>1798</v>
      </c>
      <c r="C847" s="118" t="s">
        <v>1799</v>
      </c>
      <c r="D847" s="83" t="s">
        <v>159</v>
      </c>
      <c r="E847" s="116" t="s">
        <v>200</v>
      </c>
      <c r="F847" s="83" t="s">
        <v>1800</v>
      </c>
      <c r="G847" s="118" t="s">
        <v>1801</v>
      </c>
      <c r="H847" s="83">
        <v>307155173</v>
      </c>
      <c r="I847" s="83" t="s">
        <v>286</v>
      </c>
      <c r="J847" s="83">
        <v>1</v>
      </c>
      <c r="K847" s="170">
        <v>7150000</v>
      </c>
      <c r="L847" s="170">
        <v>7150</v>
      </c>
    </row>
    <row r="848" spans="1:12" ht="39.75" customHeight="1" x14ac:dyDescent="0.25">
      <c r="A848" s="13">
        <v>97</v>
      </c>
      <c r="B848" s="103" t="s">
        <v>1798</v>
      </c>
      <c r="C848" s="118" t="s">
        <v>1802</v>
      </c>
      <c r="D848" s="83" t="s">
        <v>159</v>
      </c>
      <c r="E848" s="116" t="s">
        <v>200</v>
      </c>
      <c r="F848" s="83" t="s">
        <v>1803</v>
      </c>
      <c r="G848" s="118" t="s">
        <v>1804</v>
      </c>
      <c r="H848" s="83">
        <v>307698258</v>
      </c>
      <c r="I848" s="83" t="s">
        <v>286</v>
      </c>
      <c r="J848" s="83">
        <v>2</v>
      </c>
      <c r="K848" s="170">
        <v>2044000</v>
      </c>
      <c r="L848" s="237">
        <v>4088</v>
      </c>
    </row>
    <row r="849" spans="1:12" ht="39.75" customHeight="1" x14ac:dyDescent="0.25">
      <c r="A849" s="13">
        <v>98</v>
      </c>
      <c r="B849" s="103" t="s">
        <v>1798</v>
      </c>
      <c r="C849" s="118" t="s">
        <v>349</v>
      </c>
      <c r="D849" s="83" t="s">
        <v>159</v>
      </c>
      <c r="E849" s="116" t="s">
        <v>200</v>
      </c>
      <c r="F849" s="83" t="s">
        <v>1805</v>
      </c>
      <c r="G849" s="118" t="s">
        <v>1422</v>
      </c>
      <c r="H849" s="83">
        <v>309183415</v>
      </c>
      <c r="I849" s="83" t="s">
        <v>286</v>
      </c>
      <c r="J849" s="83">
        <v>1</v>
      </c>
      <c r="K849" s="170">
        <v>1980000</v>
      </c>
      <c r="L849" s="237">
        <v>1980</v>
      </c>
    </row>
    <row r="850" spans="1:12" ht="39.75" customHeight="1" x14ac:dyDescent="0.25">
      <c r="A850" s="13">
        <v>99</v>
      </c>
      <c r="B850" s="103" t="s">
        <v>1806</v>
      </c>
      <c r="C850" s="118" t="s">
        <v>1733</v>
      </c>
      <c r="D850" s="83" t="s">
        <v>159</v>
      </c>
      <c r="E850" s="116" t="s">
        <v>200</v>
      </c>
      <c r="F850" s="83" t="s">
        <v>1807</v>
      </c>
      <c r="G850" s="118" t="s">
        <v>1808</v>
      </c>
      <c r="H850" s="83">
        <v>305365998</v>
      </c>
      <c r="I850" s="83" t="s">
        <v>286</v>
      </c>
      <c r="J850" s="83">
        <v>1</v>
      </c>
      <c r="K850" s="170">
        <v>9396000</v>
      </c>
      <c r="L850" s="170">
        <v>9396</v>
      </c>
    </row>
    <row r="851" spans="1:12" ht="39.75" customHeight="1" x14ac:dyDescent="0.25">
      <c r="A851" s="13">
        <v>100</v>
      </c>
      <c r="B851" s="103" t="s">
        <v>1809</v>
      </c>
      <c r="C851" s="118" t="s">
        <v>1810</v>
      </c>
      <c r="D851" s="83" t="s">
        <v>159</v>
      </c>
      <c r="E851" s="116" t="s">
        <v>200</v>
      </c>
      <c r="F851" s="83" t="s">
        <v>1811</v>
      </c>
      <c r="G851" s="118" t="s">
        <v>1812</v>
      </c>
      <c r="H851" s="83">
        <v>305921654</v>
      </c>
      <c r="I851" s="83" t="s">
        <v>286</v>
      </c>
      <c r="J851" s="83">
        <v>10</v>
      </c>
      <c r="K851" s="170">
        <v>5257270</v>
      </c>
      <c r="L851" s="237">
        <v>52572</v>
      </c>
    </row>
    <row r="852" spans="1:12" ht="39.75" customHeight="1" x14ac:dyDescent="0.25">
      <c r="A852" s="13">
        <v>101</v>
      </c>
      <c r="B852" s="103" t="s">
        <v>1813</v>
      </c>
      <c r="C852" s="118" t="s">
        <v>1814</v>
      </c>
      <c r="D852" s="83" t="s">
        <v>159</v>
      </c>
      <c r="E852" s="116" t="s">
        <v>200</v>
      </c>
      <c r="F852" s="83" t="s">
        <v>1815</v>
      </c>
      <c r="G852" s="118" t="s">
        <v>1801</v>
      </c>
      <c r="H852" s="83">
        <v>307155173</v>
      </c>
      <c r="I852" s="83" t="s">
        <v>286</v>
      </c>
      <c r="J852" s="83">
        <v>1</v>
      </c>
      <c r="K852" s="170">
        <v>14419000</v>
      </c>
      <c r="L852" s="170">
        <v>14419</v>
      </c>
    </row>
    <row r="853" spans="1:12" ht="39.75" customHeight="1" x14ac:dyDescent="0.25">
      <c r="A853" s="13">
        <v>102</v>
      </c>
      <c r="B853" s="103" t="s">
        <v>1816</v>
      </c>
      <c r="C853" s="118" t="s">
        <v>349</v>
      </c>
      <c r="D853" s="83" t="s">
        <v>159</v>
      </c>
      <c r="E853" s="116" t="s">
        <v>200</v>
      </c>
      <c r="F853" s="83" t="s">
        <v>1817</v>
      </c>
      <c r="G853" s="118" t="s">
        <v>1818</v>
      </c>
      <c r="H853" s="83">
        <v>303363614</v>
      </c>
      <c r="I853" s="83" t="s">
        <v>286</v>
      </c>
      <c r="J853" s="83">
        <v>3</v>
      </c>
      <c r="K853" s="170">
        <v>5339900</v>
      </c>
      <c r="L853" s="237">
        <v>16019</v>
      </c>
    </row>
    <row r="854" spans="1:12" ht="39.75" customHeight="1" x14ac:dyDescent="0.25">
      <c r="A854" s="80"/>
      <c r="B854" s="239"/>
      <c r="C854" s="153"/>
      <c r="D854" s="130"/>
      <c r="E854" s="132"/>
      <c r="F854" s="130"/>
      <c r="G854" s="153"/>
      <c r="H854" s="130"/>
      <c r="I854" s="130"/>
      <c r="J854" s="130"/>
      <c r="K854" s="240"/>
      <c r="L854" s="241"/>
    </row>
    <row r="855" spans="1:12" ht="39.75" customHeight="1" x14ac:dyDescent="0.25">
      <c r="A855" s="321" t="s">
        <v>1877</v>
      </c>
      <c r="B855" s="321"/>
      <c r="C855" s="321"/>
      <c r="D855" s="321"/>
      <c r="E855" s="321"/>
      <c r="F855" s="321"/>
      <c r="G855" s="321"/>
      <c r="H855" s="321"/>
      <c r="I855" s="321"/>
      <c r="J855" s="321"/>
      <c r="K855" s="321"/>
      <c r="L855" s="321"/>
    </row>
    <row r="857" spans="1:12" ht="39.75" customHeight="1" x14ac:dyDescent="0.25">
      <c r="A857" s="351" t="s">
        <v>13</v>
      </c>
      <c r="B857" s="351" t="s">
        <v>14</v>
      </c>
      <c r="C857" s="360" t="s">
        <v>7</v>
      </c>
      <c r="D857" s="351" t="s">
        <v>57</v>
      </c>
      <c r="E857" s="351" t="s">
        <v>11</v>
      </c>
      <c r="F857" s="351" t="s">
        <v>12</v>
      </c>
      <c r="G857" s="303" t="s">
        <v>101</v>
      </c>
      <c r="H857" s="303"/>
      <c r="I857" s="351" t="s">
        <v>8</v>
      </c>
      <c r="J857" s="351" t="s">
        <v>9</v>
      </c>
      <c r="K857" s="351" t="s">
        <v>10</v>
      </c>
      <c r="L857" s="351" t="s">
        <v>114</v>
      </c>
    </row>
    <row r="858" spans="1:12" ht="39.75" customHeight="1" x14ac:dyDescent="0.25">
      <c r="A858" s="352"/>
      <c r="B858" s="352"/>
      <c r="C858" s="361"/>
      <c r="D858" s="352"/>
      <c r="E858" s="352"/>
      <c r="F858" s="352"/>
      <c r="G858" s="277" t="s">
        <v>107</v>
      </c>
      <c r="H858" s="168" t="s">
        <v>110</v>
      </c>
      <c r="I858" s="352"/>
      <c r="J858" s="352"/>
      <c r="K858" s="352"/>
      <c r="L858" s="352"/>
    </row>
    <row r="859" spans="1:12" ht="39.75" customHeight="1" x14ac:dyDescent="0.3">
      <c r="A859" s="13">
        <v>1</v>
      </c>
      <c r="B859" s="13" t="s">
        <v>399</v>
      </c>
      <c r="C859" s="295" t="s">
        <v>400</v>
      </c>
      <c r="D859" s="13" t="s">
        <v>398</v>
      </c>
      <c r="E859" s="173" t="s">
        <v>401</v>
      </c>
      <c r="F859" s="174" t="s">
        <v>402</v>
      </c>
      <c r="G859" s="288" t="s">
        <v>403</v>
      </c>
      <c r="H859" s="243">
        <v>201895194</v>
      </c>
      <c r="I859" s="13" t="s">
        <v>220</v>
      </c>
      <c r="J859" s="13">
        <v>30</v>
      </c>
      <c r="K859" s="13">
        <v>32800</v>
      </c>
      <c r="L859" s="13">
        <v>984</v>
      </c>
    </row>
    <row r="860" spans="1:12" ht="39.75" customHeight="1" x14ac:dyDescent="0.3">
      <c r="A860" s="13">
        <f>+A859+1</f>
        <v>2</v>
      </c>
      <c r="B860" s="13" t="s">
        <v>399</v>
      </c>
      <c r="C860" s="295" t="s">
        <v>404</v>
      </c>
      <c r="D860" s="13" t="s">
        <v>398</v>
      </c>
      <c r="E860" s="173" t="s">
        <v>401</v>
      </c>
      <c r="F860" s="174" t="s">
        <v>405</v>
      </c>
      <c r="G860" s="288" t="s">
        <v>406</v>
      </c>
      <c r="H860" s="53">
        <v>302910954</v>
      </c>
      <c r="I860" s="13" t="s">
        <v>407</v>
      </c>
      <c r="J860" s="13">
        <v>25</v>
      </c>
      <c r="K860" s="13">
        <v>44500</v>
      </c>
      <c r="L860" s="175">
        <v>1112.5</v>
      </c>
    </row>
    <row r="861" spans="1:12" ht="39.75" customHeight="1" x14ac:dyDescent="0.3">
      <c r="A861" s="13">
        <f>+A860+1</f>
        <v>3</v>
      </c>
      <c r="B861" s="13" t="s">
        <v>399</v>
      </c>
      <c r="C861" s="295" t="s">
        <v>408</v>
      </c>
      <c r="D861" s="13" t="s">
        <v>398</v>
      </c>
      <c r="E861" s="173" t="s">
        <v>401</v>
      </c>
      <c r="F861" s="174" t="s">
        <v>409</v>
      </c>
      <c r="G861" s="289" t="s">
        <v>410</v>
      </c>
      <c r="H861" s="176">
        <v>308951702</v>
      </c>
      <c r="I861" s="13" t="s">
        <v>371</v>
      </c>
      <c r="J861" s="13">
        <v>12</v>
      </c>
      <c r="K861" s="13">
        <v>65000</v>
      </c>
      <c r="L861" s="13">
        <v>780</v>
      </c>
    </row>
    <row r="862" spans="1:12" ht="39.75" customHeight="1" x14ac:dyDescent="0.3">
      <c r="A862" s="13">
        <v>4</v>
      </c>
      <c r="B862" s="13" t="s">
        <v>399</v>
      </c>
      <c r="C862" s="295" t="s">
        <v>411</v>
      </c>
      <c r="D862" s="13" t="s">
        <v>398</v>
      </c>
      <c r="E862" s="173" t="s">
        <v>401</v>
      </c>
      <c r="F862" s="174" t="s">
        <v>412</v>
      </c>
      <c r="G862" s="288" t="s">
        <v>413</v>
      </c>
      <c r="H862" s="176">
        <v>204712284</v>
      </c>
      <c r="I862" s="13" t="s">
        <v>414</v>
      </c>
      <c r="J862" s="13">
        <v>200</v>
      </c>
      <c r="K862" s="13">
        <v>600</v>
      </c>
      <c r="L862" s="13">
        <v>120</v>
      </c>
    </row>
    <row r="863" spans="1:12" ht="39.75" customHeight="1" x14ac:dyDescent="0.3">
      <c r="A863" s="13">
        <v>5</v>
      </c>
      <c r="B863" s="13" t="s">
        <v>399</v>
      </c>
      <c r="C863" s="295" t="s">
        <v>415</v>
      </c>
      <c r="D863" s="13" t="s">
        <v>398</v>
      </c>
      <c r="E863" s="173" t="s">
        <v>401</v>
      </c>
      <c r="F863" s="174" t="s">
        <v>416</v>
      </c>
      <c r="G863" s="288" t="s">
        <v>417</v>
      </c>
      <c r="H863" s="176">
        <v>307005723</v>
      </c>
      <c r="I863" s="13" t="s">
        <v>414</v>
      </c>
      <c r="J863" s="13">
        <v>50</v>
      </c>
      <c r="K863" s="13">
        <v>13000</v>
      </c>
      <c r="L863" s="13">
        <v>650</v>
      </c>
    </row>
    <row r="864" spans="1:12" ht="39.75" customHeight="1" x14ac:dyDescent="0.3">
      <c r="A864" s="13">
        <v>6</v>
      </c>
      <c r="B864" s="13" t="s">
        <v>399</v>
      </c>
      <c r="C864" s="295" t="s">
        <v>418</v>
      </c>
      <c r="D864" s="13" t="s">
        <v>398</v>
      </c>
      <c r="E864" s="173" t="s">
        <v>401</v>
      </c>
      <c r="F864" s="174" t="s">
        <v>419</v>
      </c>
      <c r="G864" s="288" t="s">
        <v>420</v>
      </c>
      <c r="H864" s="176">
        <v>200356864</v>
      </c>
      <c r="I864" s="13" t="s">
        <v>414</v>
      </c>
      <c r="J864" s="13">
        <v>30</v>
      </c>
      <c r="K864" s="13">
        <v>14850</v>
      </c>
      <c r="L864" s="13">
        <v>445.5</v>
      </c>
    </row>
    <row r="865" spans="1:12" ht="39.75" customHeight="1" x14ac:dyDescent="0.3">
      <c r="A865" s="13">
        <v>7</v>
      </c>
      <c r="B865" s="13" t="s">
        <v>1823</v>
      </c>
      <c r="C865" s="295" t="s">
        <v>400</v>
      </c>
      <c r="D865" s="13" t="s">
        <v>398</v>
      </c>
      <c r="E865" s="173" t="s">
        <v>401</v>
      </c>
      <c r="F865" s="174" t="s">
        <v>1824</v>
      </c>
      <c r="G865" s="288" t="s">
        <v>1599</v>
      </c>
      <c r="H865" s="242">
        <v>300727161</v>
      </c>
      <c r="I865" s="13" t="s">
        <v>220</v>
      </c>
      <c r="J865" s="13">
        <v>25</v>
      </c>
      <c r="K865" s="13">
        <v>38000</v>
      </c>
      <c r="L865" s="13">
        <v>950</v>
      </c>
    </row>
    <row r="866" spans="1:12" ht="39.75" customHeight="1" x14ac:dyDescent="0.3">
      <c r="A866" s="13">
        <v>8</v>
      </c>
      <c r="B866" s="13" t="s">
        <v>1823</v>
      </c>
      <c r="C866" s="295" t="s">
        <v>1825</v>
      </c>
      <c r="D866" s="13" t="s">
        <v>398</v>
      </c>
      <c r="E866" s="173" t="s">
        <v>401</v>
      </c>
      <c r="F866" s="174" t="s">
        <v>1826</v>
      </c>
      <c r="G866" s="288" t="s">
        <v>1599</v>
      </c>
      <c r="H866" s="242">
        <v>300727161</v>
      </c>
      <c r="I866" s="13" t="s">
        <v>371</v>
      </c>
      <c r="J866" s="13">
        <v>10</v>
      </c>
      <c r="K866" s="13">
        <v>11700</v>
      </c>
      <c r="L866" s="13">
        <v>117</v>
      </c>
    </row>
    <row r="867" spans="1:12" ht="39.75" customHeight="1" x14ac:dyDescent="0.3">
      <c r="A867" s="13">
        <v>9</v>
      </c>
      <c r="B867" s="13" t="s">
        <v>1823</v>
      </c>
      <c r="C867" s="295" t="s">
        <v>1827</v>
      </c>
      <c r="D867" s="13" t="s">
        <v>398</v>
      </c>
      <c r="E867" s="173" t="s">
        <v>401</v>
      </c>
      <c r="F867" s="174" t="s">
        <v>1828</v>
      </c>
      <c r="G867" s="288" t="s">
        <v>967</v>
      </c>
      <c r="H867" s="242">
        <v>305894941</v>
      </c>
      <c r="I867" s="13" t="s">
        <v>414</v>
      </c>
      <c r="J867" s="13">
        <v>129</v>
      </c>
      <c r="K867" s="13">
        <v>2300</v>
      </c>
      <c r="L867" s="175">
        <v>296.7</v>
      </c>
    </row>
    <row r="868" spans="1:12" ht="39.75" customHeight="1" x14ac:dyDescent="0.3">
      <c r="A868" s="13">
        <v>11</v>
      </c>
      <c r="B868" s="13" t="s">
        <v>1823</v>
      </c>
      <c r="C868" s="295" t="s">
        <v>400</v>
      </c>
      <c r="D868" s="13" t="s">
        <v>1821</v>
      </c>
      <c r="E868" s="173" t="s">
        <v>401</v>
      </c>
      <c r="F868" s="174" t="s">
        <v>1829</v>
      </c>
      <c r="G868" s="288" t="s">
        <v>1830</v>
      </c>
      <c r="H868" s="242">
        <v>301603767</v>
      </c>
      <c r="I868" s="13" t="s">
        <v>220</v>
      </c>
      <c r="J868" s="13">
        <v>5</v>
      </c>
      <c r="K868" s="13">
        <v>84799</v>
      </c>
      <c r="L868" s="177">
        <v>423.995</v>
      </c>
    </row>
    <row r="869" spans="1:12" ht="39.75" customHeight="1" x14ac:dyDescent="0.3">
      <c r="A869" s="13">
        <v>12</v>
      </c>
      <c r="B869" s="13" t="s">
        <v>1823</v>
      </c>
      <c r="C869" s="295" t="s">
        <v>1831</v>
      </c>
      <c r="D869" s="13" t="s">
        <v>1821</v>
      </c>
      <c r="E869" s="173" t="s">
        <v>401</v>
      </c>
      <c r="F869" s="174" t="s">
        <v>1832</v>
      </c>
      <c r="G869" s="288" t="s">
        <v>413</v>
      </c>
      <c r="H869" s="242">
        <v>204712284</v>
      </c>
      <c r="I869" s="13" t="s">
        <v>414</v>
      </c>
      <c r="J869" s="13">
        <v>60</v>
      </c>
      <c r="K869" s="13">
        <v>17999</v>
      </c>
      <c r="L869" s="177">
        <v>1079.94</v>
      </c>
    </row>
    <row r="870" spans="1:12" ht="39.75" customHeight="1" x14ac:dyDescent="0.3">
      <c r="A870" s="13">
        <v>13</v>
      </c>
      <c r="B870" s="13" t="s">
        <v>1823</v>
      </c>
      <c r="C870" s="295" t="s">
        <v>1831</v>
      </c>
      <c r="D870" s="13" t="s">
        <v>1821</v>
      </c>
      <c r="E870" s="173" t="s">
        <v>401</v>
      </c>
      <c r="F870" s="174" t="s">
        <v>1833</v>
      </c>
      <c r="G870" s="288" t="s">
        <v>1834</v>
      </c>
      <c r="H870" s="242">
        <v>308951702</v>
      </c>
      <c r="I870" s="13" t="s">
        <v>414</v>
      </c>
      <c r="J870" s="13">
        <v>30</v>
      </c>
      <c r="K870" s="13">
        <v>10800</v>
      </c>
      <c r="L870" s="13">
        <v>324</v>
      </c>
    </row>
    <row r="871" spans="1:12" ht="39.75" customHeight="1" x14ac:dyDescent="0.3">
      <c r="A871" s="13">
        <v>14</v>
      </c>
      <c r="B871" s="13" t="s">
        <v>1823</v>
      </c>
      <c r="C871" s="295" t="s">
        <v>400</v>
      </c>
      <c r="D871" s="13" t="s">
        <v>1821</v>
      </c>
      <c r="E871" s="173" t="s">
        <v>401</v>
      </c>
      <c r="F871" s="174" t="s">
        <v>1835</v>
      </c>
      <c r="G871" s="288" t="s">
        <v>403</v>
      </c>
      <c r="H871" s="242">
        <v>201895194</v>
      </c>
      <c r="I871" s="13" t="s">
        <v>220</v>
      </c>
      <c r="J871" s="13">
        <v>5</v>
      </c>
      <c r="K871" s="13">
        <v>49000</v>
      </c>
      <c r="L871" s="13">
        <v>245</v>
      </c>
    </row>
    <row r="872" spans="1:12" ht="39.75" customHeight="1" x14ac:dyDescent="0.3">
      <c r="A872" s="13">
        <v>15</v>
      </c>
      <c r="B872" s="13" t="s">
        <v>1823</v>
      </c>
      <c r="C872" s="295" t="s">
        <v>1836</v>
      </c>
      <c r="D872" s="13" t="s">
        <v>1821</v>
      </c>
      <c r="E872" s="173" t="s">
        <v>401</v>
      </c>
      <c r="F872" s="174" t="s">
        <v>1837</v>
      </c>
      <c r="G872" s="288" t="s">
        <v>1838</v>
      </c>
      <c r="H872" s="242">
        <v>206515511</v>
      </c>
      <c r="I872" s="13" t="s">
        <v>260</v>
      </c>
      <c r="J872" s="13">
        <v>1</v>
      </c>
      <c r="K872" s="13">
        <v>160000</v>
      </c>
      <c r="L872" s="13">
        <v>160</v>
      </c>
    </row>
    <row r="873" spans="1:12" ht="39.75" customHeight="1" x14ac:dyDescent="0.3">
      <c r="A873" s="13">
        <v>16</v>
      </c>
      <c r="B873" s="13" t="s">
        <v>1823</v>
      </c>
      <c r="C873" s="295" t="s">
        <v>400</v>
      </c>
      <c r="D873" s="13" t="s">
        <v>1821</v>
      </c>
      <c r="E873" s="173" t="s">
        <v>401</v>
      </c>
      <c r="F873" s="174" t="s">
        <v>1839</v>
      </c>
      <c r="G873" s="288" t="s">
        <v>1840</v>
      </c>
      <c r="H873" s="242">
        <v>308861309</v>
      </c>
      <c r="I873" s="13" t="s">
        <v>220</v>
      </c>
      <c r="J873" s="13">
        <v>5</v>
      </c>
      <c r="K873" s="13">
        <v>43989</v>
      </c>
      <c r="L873" s="177">
        <v>219.94499999999999</v>
      </c>
    </row>
    <row r="874" spans="1:12" ht="39.75" customHeight="1" x14ac:dyDescent="0.3">
      <c r="A874" s="13">
        <v>17</v>
      </c>
      <c r="B874" s="13" t="s">
        <v>1823</v>
      </c>
      <c r="C874" s="295" t="s">
        <v>1841</v>
      </c>
      <c r="D874" s="13" t="s">
        <v>1821</v>
      </c>
      <c r="E874" s="173" t="s">
        <v>401</v>
      </c>
      <c r="F874" s="174" t="s">
        <v>1842</v>
      </c>
      <c r="G874" s="288" t="s">
        <v>1840</v>
      </c>
      <c r="H874" s="242">
        <v>308861309</v>
      </c>
      <c r="I874" s="13" t="s">
        <v>371</v>
      </c>
      <c r="J874" s="13">
        <v>5</v>
      </c>
      <c r="K874" s="13">
        <v>113000</v>
      </c>
      <c r="L874" s="13">
        <v>565</v>
      </c>
    </row>
    <row r="875" spans="1:12" ht="39.75" customHeight="1" x14ac:dyDescent="0.3">
      <c r="A875" s="13">
        <v>18</v>
      </c>
      <c r="B875" s="13" t="s">
        <v>1823</v>
      </c>
      <c r="C875" s="295" t="s">
        <v>1843</v>
      </c>
      <c r="D875" s="13" t="s">
        <v>1821</v>
      </c>
      <c r="E875" s="173" t="s">
        <v>401</v>
      </c>
      <c r="F875" s="174" t="s">
        <v>1844</v>
      </c>
      <c r="G875" s="289" t="s">
        <v>1845</v>
      </c>
      <c r="H875" s="244" t="s">
        <v>1846</v>
      </c>
      <c r="I875" s="13" t="s">
        <v>414</v>
      </c>
      <c r="J875" s="13">
        <v>5</v>
      </c>
      <c r="K875" s="13">
        <v>67985</v>
      </c>
      <c r="L875" s="177">
        <v>339.92500000000001</v>
      </c>
    </row>
    <row r="876" spans="1:12" ht="39.75" customHeight="1" x14ac:dyDescent="0.3">
      <c r="A876" s="13">
        <v>19</v>
      </c>
      <c r="B876" s="13" t="s">
        <v>1823</v>
      </c>
      <c r="C876" s="295" t="s">
        <v>1847</v>
      </c>
      <c r="D876" s="13" t="s">
        <v>1821</v>
      </c>
      <c r="E876" s="173" t="s">
        <v>401</v>
      </c>
      <c r="F876" s="174" t="s">
        <v>1848</v>
      </c>
      <c r="G876" s="288" t="s">
        <v>1849</v>
      </c>
      <c r="H876" s="242">
        <v>303055063</v>
      </c>
      <c r="I876" s="13" t="s">
        <v>414</v>
      </c>
      <c r="J876" s="13">
        <v>10</v>
      </c>
      <c r="K876" s="13">
        <v>87975</v>
      </c>
      <c r="L876" s="177">
        <v>879.75</v>
      </c>
    </row>
    <row r="877" spans="1:12" ht="39.75" customHeight="1" x14ac:dyDescent="0.3">
      <c r="A877" s="13">
        <v>20</v>
      </c>
      <c r="B877" s="13" t="s">
        <v>1823</v>
      </c>
      <c r="C877" s="295" t="s">
        <v>400</v>
      </c>
      <c r="D877" s="13" t="s">
        <v>1821</v>
      </c>
      <c r="E877" s="173" t="s">
        <v>401</v>
      </c>
      <c r="F877" s="174" t="s">
        <v>1850</v>
      </c>
      <c r="G877" s="288" t="s">
        <v>1851</v>
      </c>
      <c r="H877" s="242">
        <v>201895194</v>
      </c>
      <c r="I877" s="13" t="s">
        <v>220</v>
      </c>
      <c r="J877" s="13">
        <v>10</v>
      </c>
      <c r="K877" s="13">
        <v>39500</v>
      </c>
      <c r="L877" s="13">
        <v>395</v>
      </c>
    </row>
    <row r="878" spans="1:12" ht="39.75" customHeight="1" x14ac:dyDescent="0.3">
      <c r="A878" s="13">
        <v>21</v>
      </c>
      <c r="B878" s="13" t="s">
        <v>1823</v>
      </c>
      <c r="C878" s="295" t="s">
        <v>400</v>
      </c>
      <c r="D878" s="13" t="s">
        <v>1821</v>
      </c>
      <c r="E878" s="173" t="s">
        <v>401</v>
      </c>
      <c r="F878" s="174" t="s">
        <v>1852</v>
      </c>
      <c r="G878" s="289" t="s">
        <v>1853</v>
      </c>
      <c r="H878" s="242">
        <v>301966284</v>
      </c>
      <c r="I878" s="13" t="s">
        <v>220</v>
      </c>
      <c r="J878" s="13">
        <v>10</v>
      </c>
      <c r="K878" s="13">
        <v>70000</v>
      </c>
      <c r="L878" s="13">
        <v>540</v>
      </c>
    </row>
    <row r="879" spans="1:12" ht="39.75" customHeight="1" x14ac:dyDescent="0.25">
      <c r="A879" s="80"/>
      <c r="B879" s="239"/>
      <c r="C879" s="153"/>
      <c r="D879" s="130"/>
      <c r="E879" s="132"/>
      <c r="F879" s="130"/>
      <c r="G879" s="153"/>
      <c r="H879" s="130"/>
      <c r="I879" s="130"/>
      <c r="J879" s="130"/>
      <c r="K879" s="240"/>
      <c r="L879" s="241"/>
    </row>
    <row r="880" spans="1:12" ht="39.75" customHeight="1" x14ac:dyDescent="0.25">
      <c r="A880" s="304" t="s">
        <v>1878</v>
      </c>
      <c r="B880" s="304"/>
      <c r="C880" s="304"/>
      <c r="D880" s="304"/>
      <c r="E880" s="304"/>
      <c r="F880" s="304"/>
      <c r="G880" s="304"/>
      <c r="H880" s="304"/>
      <c r="I880" s="304"/>
      <c r="J880" s="304"/>
      <c r="K880" s="304"/>
      <c r="L880" s="304"/>
    </row>
    <row r="882" spans="1:12" ht="39.75" customHeight="1" x14ac:dyDescent="0.25">
      <c r="A882" s="351" t="s">
        <v>13</v>
      </c>
      <c r="B882" s="351" t="s">
        <v>14</v>
      </c>
      <c r="C882" s="360" t="s">
        <v>7</v>
      </c>
      <c r="D882" s="351" t="s">
        <v>57</v>
      </c>
      <c r="E882" s="351" t="s">
        <v>11</v>
      </c>
      <c r="F882" s="351" t="s">
        <v>12</v>
      </c>
      <c r="G882" s="303" t="s">
        <v>101</v>
      </c>
      <c r="H882" s="303"/>
      <c r="I882" s="351" t="s">
        <v>8</v>
      </c>
      <c r="J882" s="351" t="s">
        <v>9</v>
      </c>
      <c r="K882" s="351" t="s">
        <v>10</v>
      </c>
      <c r="L882" s="351" t="s">
        <v>114</v>
      </c>
    </row>
    <row r="883" spans="1:12" ht="39.75" customHeight="1" x14ac:dyDescent="0.25">
      <c r="A883" s="352"/>
      <c r="B883" s="352"/>
      <c r="C883" s="361"/>
      <c r="D883" s="352"/>
      <c r="E883" s="352"/>
      <c r="F883" s="352"/>
      <c r="G883" s="277" t="s">
        <v>107</v>
      </c>
      <c r="H883" s="168" t="s">
        <v>110</v>
      </c>
      <c r="I883" s="352"/>
      <c r="J883" s="352"/>
      <c r="K883" s="352"/>
      <c r="L883" s="352"/>
    </row>
    <row r="884" spans="1:12" ht="39.75" customHeight="1" x14ac:dyDescent="0.25">
      <c r="A884" s="13">
        <v>1</v>
      </c>
      <c r="B884" s="103" t="s">
        <v>475</v>
      </c>
      <c r="C884" s="3" t="s">
        <v>476</v>
      </c>
      <c r="D884" s="13" t="s">
        <v>254</v>
      </c>
      <c r="E884" s="13" t="s">
        <v>477</v>
      </c>
      <c r="F884" s="13">
        <v>22110015030420</v>
      </c>
      <c r="G884" s="275" t="s">
        <v>478</v>
      </c>
      <c r="H884" s="13">
        <v>203366731</v>
      </c>
      <c r="I884" s="13" t="s">
        <v>479</v>
      </c>
      <c r="J884" s="13">
        <v>3</v>
      </c>
      <c r="K884" s="13">
        <v>1000000</v>
      </c>
      <c r="L884" s="13">
        <f>K884*J884</f>
        <v>3000000</v>
      </c>
    </row>
    <row r="885" spans="1:12" ht="39.75" customHeight="1" x14ac:dyDescent="0.25">
      <c r="A885" s="13">
        <f>+A884+1</f>
        <v>2</v>
      </c>
      <c r="B885" s="103" t="s">
        <v>475</v>
      </c>
      <c r="C885" s="3" t="s">
        <v>476</v>
      </c>
      <c r="D885" s="13" t="s">
        <v>159</v>
      </c>
      <c r="E885" s="13" t="s">
        <v>477</v>
      </c>
      <c r="F885" s="13">
        <v>22110015031737</v>
      </c>
      <c r="G885" s="275" t="s">
        <v>478</v>
      </c>
      <c r="H885" s="13">
        <v>203366731</v>
      </c>
      <c r="I885" s="13" t="s">
        <v>479</v>
      </c>
      <c r="J885" s="13">
        <v>3</v>
      </c>
      <c r="K885" s="13">
        <v>990000</v>
      </c>
      <c r="L885" s="13">
        <f>K885*J885</f>
        <v>2970000</v>
      </c>
    </row>
    <row r="886" spans="1:12" ht="39.75" customHeight="1" x14ac:dyDescent="0.3">
      <c r="A886" s="13">
        <f>+A885+1</f>
        <v>3</v>
      </c>
      <c r="B886" s="103" t="s">
        <v>475</v>
      </c>
      <c r="C886" s="3" t="s">
        <v>480</v>
      </c>
      <c r="D886" s="13" t="s">
        <v>254</v>
      </c>
      <c r="E886" s="13" t="s">
        <v>477</v>
      </c>
      <c r="F886" s="13">
        <v>22110014192244</v>
      </c>
      <c r="G886" s="154" t="s">
        <v>481</v>
      </c>
      <c r="H886" s="13">
        <v>300970850</v>
      </c>
      <c r="I886" s="13" t="s">
        <v>450</v>
      </c>
      <c r="J886" s="13">
        <v>363</v>
      </c>
      <c r="K886" s="13">
        <v>9000</v>
      </c>
      <c r="L886" s="13">
        <f>K886*J886</f>
        <v>3267000</v>
      </c>
    </row>
    <row r="887" spans="1:12" ht="39.75" customHeight="1" x14ac:dyDescent="0.25">
      <c r="A887" s="13">
        <v>4</v>
      </c>
      <c r="B887" s="103" t="s">
        <v>1854</v>
      </c>
      <c r="C887" s="3" t="s">
        <v>476</v>
      </c>
      <c r="D887" s="13" t="s">
        <v>254</v>
      </c>
      <c r="E887" s="13" t="s">
        <v>477</v>
      </c>
      <c r="F887" s="13">
        <v>22110015030420</v>
      </c>
      <c r="G887" s="275" t="s">
        <v>478</v>
      </c>
      <c r="H887" s="13">
        <v>203366731</v>
      </c>
      <c r="I887" s="13" t="s">
        <v>479</v>
      </c>
      <c r="J887" s="13">
        <v>3</v>
      </c>
      <c r="K887" s="13">
        <v>1050000</v>
      </c>
      <c r="L887" s="13">
        <v>3150000</v>
      </c>
    </row>
    <row r="888" spans="1:12" ht="39.75" customHeight="1" x14ac:dyDescent="0.25">
      <c r="A888" s="13">
        <v>5</v>
      </c>
      <c r="B888" s="103" t="s">
        <v>1854</v>
      </c>
      <c r="C888" s="3" t="s">
        <v>476</v>
      </c>
      <c r="D888" s="13" t="s">
        <v>159</v>
      </c>
      <c r="E888" s="13" t="s">
        <v>477</v>
      </c>
      <c r="F888" s="13">
        <v>22110015031737</v>
      </c>
      <c r="G888" s="275" t="s">
        <v>478</v>
      </c>
      <c r="H888" s="13">
        <v>203366731</v>
      </c>
      <c r="I888" s="13" t="s">
        <v>479</v>
      </c>
      <c r="J888" s="13">
        <v>3</v>
      </c>
      <c r="K888" s="13">
        <v>940000</v>
      </c>
      <c r="L888" s="13">
        <v>2820000</v>
      </c>
    </row>
    <row r="889" spans="1:12" ht="39.75" customHeight="1" x14ac:dyDescent="0.3">
      <c r="A889" s="13">
        <v>6</v>
      </c>
      <c r="B889" s="103" t="s">
        <v>1854</v>
      </c>
      <c r="C889" s="3" t="s">
        <v>480</v>
      </c>
      <c r="D889" s="13" t="s">
        <v>254</v>
      </c>
      <c r="E889" s="13" t="s">
        <v>477</v>
      </c>
      <c r="F889" s="13">
        <v>22110042389982</v>
      </c>
      <c r="G889" s="154" t="s">
        <v>481</v>
      </c>
      <c r="H889" s="13">
        <v>300970850</v>
      </c>
      <c r="I889" s="13" t="s">
        <v>450</v>
      </c>
      <c r="J889" s="13">
        <v>119.9</v>
      </c>
      <c r="K889" s="13">
        <v>9100</v>
      </c>
      <c r="L889" s="13">
        <v>1091900</v>
      </c>
    </row>
    <row r="890" spans="1:12" ht="39.75" customHeight="1" x14ac:dyDescent="0.25">
      <c r="B890" s="245"/>
    </row>
    <row r="891" spans="1:12" ht="39.75" customHeight="1" x14ac:dyDescent="0.25">
      <c r="B891" s="455" t="s">
        <v>137</v>
      </c>
      <c r="C891" s="455"/>
      <c r="D891" s="455"/>
      <c r="E891" s="455"/>
      <c r="F891" s="455"/>
      <c r="G891" s="455"/>
      <c r="H891" s="455"/>
      <c r="I891" s="455"/>
      <c r="J891" s="455"/>
      <c r="K891" s="455"/>
      <c r="L891" s="455"/>
    </row>
    <row r="892" spans="1:12" ht="39.75" customHeight="1" x14ac:dyDescent="0.25">
      <c r="A892" s="80"/>
      <c r="B892" s="239"/>
      <c r="C892" s="153"/>
      <c r="D892" s="130"/>
      <c r="E892" s="132"/>
      <c r="F892" s="130"/>
      <c r="G892" s="153"/>
      <c r="H892" s="130"/>
      <c r="I892" s="130"/>
      <c r="J892" s="130"/>
      <c r="K892" s="240"/>
      <c r="L892" s="241"/>
    </row>
  </sheetData>
  <mergeCells count="447">
    <mergeCell ref="K882:K883"/>
    <mergeCell ref="L882:L883"/>
    <mergeCell ref="B891:L891"/>
    <mergeCell ref="A5:A6"/>
    <mergeCell ref="B5:B6"/>
    <mergeCell ref="C5:C6"/>
    <mergeCell ref="D5:D6"/>
    <mergeCell ref="E5:E6"/>
    <mergeCell ref="A880:L880"/>
    <mergeCell ref="A882:A883"/>
    <mergeCell ref="B882:B883"/>
    <mergeCell ref="C882:C883"/>
    <mergeCell ref="D882:D883"/>
    <mergeCell ref="E882:E883"/>
    <mergeCell ref="F882:F883"/>
    <mergeCell ref="G882:H882"/>
    <mergeCell ref="I882:I883"/>
    <mergeCell ref="J882:J883"/>
    <mergeCell ref="F5:F6"/>
    <mergeCell ref="G5:H5"/>
    <mergeCell ref="I5:I6"/>
    <mergeCell ref="J5:J6"/>
    <mergeCell ref="K5:K6"/>
    <mergeCell ref="L5:L6"/>
    <mergeCell ref="J513:J514"/>
    <mergeCell ref="K513:K514"/>
    <mergeCell ref="L513:L514"/>
    <mergeCell ref="H479:H481"/>
    <mergeCell ref="I479:I481"/>
    <mergeCell ref="C482:J482"/>
    <mergeCell ref="A511:L511"/>
    <mergeCell ref="A513:A514"/>
    <mergeCell ref="B513:B514"/>
    <mergeCell ref="C513:C514"/>
    <mergeCell ref="D513:D514"/>
    <mergeCell ref="E513:E514"/>
    <mergeCell ref="F513:F514"/>
    <mergeCell ref="A479:A482"/>
    <mergeCell ref="B479:B482"/>
    <mergeCell ref="D479:D481"/>
    <mergeCell ref="E479:E481"/>
    <mergeCell ref="F479:F481"/>
    <mergeCell ref="A496:L496"/>
    <mergeCell ref="A498:A499"/>
    <mergeCell ref="G479:G481"/>
    <mergeCell ref="N424:X424"/>
    <mergeCell ref="A426:A427"/>
    <mergeCell ref="D426:D427"/>
    <mergeCell ref="E426:E427"/>
    <mergeCell ref="F426:F427"/>
    <mergeCell ref="G426:G427"/>
    <mergeCell ref="H426:H427"/>
    <mergeCell ref="L426:L427"/>
    <mergeCell ref="F417:F418"/>
    <mergeCell ref="G417:H417"/>
    <mergeCell ref="I417:I418"/>
    <mergeCell ref="J417:J418"/>
    <mergeCell ref="K417:K418"/>
    <mergeCell ref="L417:L418"/>
    <mergeCell ref="J411:J412"/>
    <mergeCell ref="K411:K412"/>
    <mergeCell ref="L411:L412"/>
    <mergeCell ref="A414:I414"/>
    <mergeCell ref="A416:L416"/>
    <mergeCell ref="A417:A418"/>
    <mergeCell ref="B417:B418"/>
    <mergeCell ref="C417:C418"/>
    <mergeCell ref="D417:D418"/>
    <mergeCell ref="E417:E418"/>
    <mergeCell ref="A388:I388"/>
    <mergeCell ref="A409:L409"/>
    <mergeCell ref="A411:A412"/>
    <mergeCell ref="B411:B412"/>
    <mergeCell ref="C411:C412"/>
    <mergeCell ref="D411:D412"/>
    <mergeCell ref="E411:E412"/>
    <mergeCell ref="F411:F412"/>
    <mergeCell ref="G411:H411"/>
    <mergeCell ref="I411:I412"/>
    <mergeCell ref="F392:F393"/>
    <mergeCell ref="G392:H392"/>
    <mergeCell ref="I392:I393"/>
    <mergeCell ref="J392:J393"/>
    <mergeCell ref="K392:K393"/>
    <mergeCell ref="L392:L393"/>
    <mergeCell ref="I307:I308"/>
    <mergeCell ref="J307:J308"/>
    <mergeCell ref="K307:K308"/>
    <mergeCell ref="L307:L308"/>
    <mergeCell ref="A390:L390"/>
    <mergeCell ref="A392:A393"/>
    <mergeCell ref="B392:B393"/>
    <mergeCell ref="C392:C393"/>
    <mergeCell ref="D392:D393"/>
    <mergeCell ref="E392:E393"/>
    <mergeCell ref="K288:K289"/>
    <mergeCell ref="L288:L289"/>
    <mergeCell ref="A305:L305"/>
    <mergeCell ref="A307:A308"/>
    <mergeCell ref="B307:B308"/>
    <mergeCell ref="C307:C308"/>
    <mergeCell ref="D307:D308"/>
    <mergeCell ref="E307:E308"/>
    <mergeCell ref="F307:F308"/>
    <mergeCell ref="G307:H307"/>
    <mergeCell ref="D288:D289"/>
    <mergeCell ref="E288:E289"/>
    <mergeCell ref="F288:F289"/>
    <mergeCell ref="G288:H288"/>
    <mergeCell ref="I288:I289"/>
    <mergeCell ref="J288:J289"/>
    <mergeCell ref="B282:B283"/>
    <mergeCell ref="D282:D283"/>
    <mergeCell ref="E282:E283"/>
    <mergeCell ref="F282:F283"/>
    <mergeCell ref="G282:G283"/>
    <mergeCell ref="H282:H283"/>
    <mergeCell ref="B278:B281"/>
    <mergeCell ref="D278:D281"/>
    <mergeCell ref="E278:E281"/>
    <mergeCell ref="F278:F281"/>
    <mergeCell ref="G278:G281"/>
    <mergeCell ref="H278:H281"/>
    <mergeCell ref="A91:I91"/>
    <mergeCell ref="A148:I148"/>
    <mergeCell ref="A181:I181"/>
    <mergeCell ref="A255:L255"/>
    <mergeCell ref="A257:A258"/>
    <mergeCell ref="J257:J258"/>
    <mergeCell ref="K257:K258"/>
    <mergeCell ref="L257:L258"/>
    <mergeCell ref="C257:C258"/>
    <mergeCell ref="I498:I499"/>
    <mergeCell ref="D257:D258"/>
    <mergeCell ref="E257:E258"/>
    <mergeCell ref="F257:F258"/>
    <mergeCell ref="G257:H257"/>
    <mergeCell ref="I257:I258"/>
    <mergeCell ref="A286:L286"/>
    <mergeCell ref="A288:A289"/>
    <mergeCell ref="B288:B289"/>
    <mergeCell ref="C288:C289"/>
    <mergeCell ref="I487:I488"/>
    <mergeCell ref="B257:B258"/>
    <mergeCell ref="K498:K499"/>
    <mergeCell ref="L498:L499"/>
    <mergeCell ref="B498:B499"/>
    <mergeCell ref="C498:C499"/>
    <mergeCell ref="D498:D499"/>
    <mergeCell ref="E498:E499"/>
    <mergeCell ref="F498:F499"/>
    <mergeCell ref="G498:H498"/>
    <mergeCell ref="B487:B488"/>
    <mergeCell ref="C487:C488"/>
    <mergeCell ref="D487:D488"/>
    <mergeCell ref="E487:E488"/>
    <mergeCell ref="F487:F488"/>
    <mergeCell ref="G487:H487"/>
    <mergeCell ref="K487:K488"/>
    <mergeCell ref="L487:L488"/>
    <mergeCell ref="G513:H513"/>
    <mergeCell ref="I513:I514"/>
    <mergeCell ref="A46:L46"/>
    <mergeCell ref="G185:H185"/>
    <mergeCell ref="A165:L165"/>
    <mergeCell ref="A168:L168"/>
    <mergeCell ref="A183:L183"/>
    <mergeCell ref="J498:J499"/>
    <mergeCell ref="A185:A186"/>
    <mergeCell ref="I185:I186"/>
    <mergeCell ref="J185:J186"/>
    <mergeCell ref="K185:K186"/>
    <mergeCell ref="L185:L186"/>
    <mergeCell ref="A157:L157"/>
    <mergeCell ref="B185:B186"/>
    <mergeCell ref="C185:C186"/>
    <mergeCell ref="D185:D186"/>
    <mergeCell ref="E185:E186"/>
    <mergeCell ref="F185:F186"/>
    <mergeCell ref="I528:I529"/>
    <mergeCell ref="J528:J529"/>
    <mergeCell ref="F134:F135"/>
    <mergeCell ref="G134:H134"/>
    <mergeCell ref="I134:I135"/>
    <mergeCell ref="J134:J135"/>
    <mergeCell ref="J487:J488"/>
    <mergeCell ref="A485:L485"/>
    <mergeCell ref="A487:A488"/>
    <mergeCell ref="K134:K135"/>
    <mergeCell ref="L134:L135"/>
    <mergeCell ref="A47:L47"/>
    <mergeCell ref="A97:L97"/>
    <mergeCell ref="A106:L106"/>
    <mergeCell ref="A132:L132"/>
    <mergeCell ref="A134:A135"/>
    <mergeCell ref="B134:B135"/>
    <mergeCell ref="C134:C135"/>
    <mergeCell ref="D134:D135"/>
    <mergeCell ref="E134:E135"/>
    <mergeCell ref="K528:K529"/>
    <mergeCell ref="L528:L529"/>
    <mergeCell ref="A526:L526"/>
    <mergeCell ref="A528:A529"/>
    <mergeCell ref="B528:B529"/>
    <mergeCell ref="C528:C529"/>
    <mergeCell ref="D528:D529"/>
    <mergeCell ref="C163:C164"/>
    <mergeCell ref="D163:D164"/>
    <mergeCell ref="I1:L1"/>
    <mergeCell ref="N579:X579"/>
    <mergeCell ref="E528:E529"/>
    <mergeCell ref="F528:F529"/>
    <mergeCell ref="G528:H528"/>
    <mergeCell ref="K2:L2"/>
    <mergeCell ref="A3:L3"/>
    <mergeCell ref="A162:L162"/>
    <mergeCell ref="A163:A164"/>
    <mergeCell ref="B163:B164"/>
    <mergeCell ref="E163:E164"/>
    <mergeCell ref="K95:K96"/>
    <mergeCell ref="L95:L96"/>
    <mergeCell ref="A93:L93"/>
    <mergeCell ref="A95:A96"/>
    <mergeCell ref="B95:B96"/>
    <mergeCell ref="C95:C96"/>
    <mergeCell ref="D95:D96"/>
    <mergeCell ref="E95:E96"/>
    <mergeCell ref="F95:F96"/>
    <mergeCell ref="G95:H95"/>
    <mergeCell ref="I95:I96"/>
    <mergeCell ref="J95:J96"/>
    <mergeCell ref="F163:F164"/>
    <mergeCell ref="G163:H163"/>
    <mergeCell ref="I163:I164"/>
    <mergeCell ref="J163:J164"/>
    <mergeCell ref="A154:L154"/>
    <mergeCell ref="A152:A153"/>
    <mergeCell ref="B152:B153"/>
    <mergeCell ref="K163:K164"/>
    <mergeCell ref="L163:L164"/>
    <mergeCell ref="E152:E153"/>
    <mergeCell ref="F152:F153"/>
    <mergeCell ref="A150:L150"/>
    <mergeCell ref="G152:H152"/>
    <mergeCell ref="I152:I153"/>
    <mergeCell ref="J152:J153"/>
    <mergeCell ref="K152:K153"/>
    <mergeCell ref="L152:L153"/>
    <mergeCell ref="C152:C153"/>
    <mergeCell ref="D152:D153"/>
    <mergeCell ref="A542:L542"/>
    <mergeCell ref="A544:A545"/>
    <mergeCell ref="B544:B545"/>
    <mergeCell ref="C544:C545"/>
    <mergeCell ref="D544:D545"/>
    <mergeCell ref="E544:E545"/>
    <mergeCell ref="F544:F545"/>
    <mergeCell ref="G544:H544"/>
    <mergeCell ref="E551:E552"/>
    <mergeCell ref="F551:F552"/>
    <mergeCell ref="I544:I545"/>
    <mergeCell ref="J544:J545"/>
    <mergeCell ref="K544:K545"/>
    <mergeCell ref="L544:L545"/>
    <mergeCell ref="A547:I547"/>
    <mergeCell ref="A549:L549"/>
    <mergeCell ref="G551:H551"/>
    <mergeCell ref="I551:I552"/>
    <mergeCell ref="J551:J552"/>
    <mergeCell ref="K551:K552"/>
    <mergeCell ref="L551:L552"/>
    <mergeCell ref="A561:L561"/>
    <mergeCell ref="A551:A552"/>
    <mergeCell ref="B551:B552"/>
    <mergeCell ref="C551:C552"/>
    <mergeCell ref="D551:D552"/>
    <mergeCell ref="L563:L564"/>
    <mergeCell ref="A569:L569"/>
    <mergeCell ref="A563:A564"/>
    <mergeCell ref="B563:B564"/>
    <mergeCell ref="C563:C564"/>
    <mergeCell ref="D563:D564"/>
    <mergeCell ref="E563:E564"/>
    <mergeCell ref="F563:F564"/>
    <mergeCell ref="E571:E572"/>
    <mergeCell ref="F571:F572"/>
    <mergeCell ref="G563:H563"/>
    <mergeCell ref="I563:I564"/>
    <mergeCell ref="J563:J564"/>
    <mergeCell ref="K563:K564"/>
    <mergeCell ref="G571:H571"/>
    <mergeCell ref="I571:I572"/>
    <mergeCell ref="J571:J572"/>
    <mergeCell ref="K571:K572"/>
    <mergeCell ref="L571:L572"/>
    <mergeCell ref="A578:I578"/>
    <mergeCell ref="A571:A572"/>
    <mergeCell ref="B571:B572"/>
    <mergeCell ref="C571:C572"/>
    <mergeCell ref="D571:D572"/>
    <mergeCell ref="A580:L580"/>
    <mergeCell ref="L582:L583"/>
    <mergeCell ref="I665:I666"/>
    <mergeCell ref="J665:J666"/>
    <mergeCell ref="K665:K666"/>
    <mergeCell ref="L665:L666"/>
    <mergeCell ref="A582:A583"/>
    <mergeCell ref="B582:B583"/>
    <mergeCell ref="C582:C583"/>
    <mergeCell ref="D582:D583"/>
    <mergeCell ref="E582:E583"/>
    <mergeCell ref="F665:F666"/>
    <mergeCell ref="G665:H665"/>
    <mergeCell ref="G582:H582"/>
    <mergeCell ref="I582:I583"/>
    <mergeCell ref="J582:J583"/>
    <mergeCell ref="A663:L663"/>
    <mergeCell ref="A665:A666"/>
    <mergeCell ref="B665:B666"/>
    <mergeCell ref="C665:C666"/>
    <mergeCell ref="K582:K583"/>
    <mergeCell ref="F582:F583"/>
    <mergeCell ref="I627:I628"/>
    <mergeCell ref="J627:J628"/>
    <mergeCell ref="K627:K628"/>
    <mergeCell ref="L627:L628"/>
    <mergeCell ref="F627:F628"/>
    <mergeCell ref="G627:H627"/>
    <mergeCell ref="G597:H597"/>
    <mergeCell ref="I597:I598"/>
    <mergeCell ref="D665:D666"/>
    <mergeCell ref="E665:E666"/>
    <mergeCell ref="E597:E598"/>
    <mergeCell ref="F597:F598"/>
    <mergeCell ref="A595:L595"/>
    <mergeCell ref="A627:A628"/>
    <mergeCell ref="B627:B628"/>
    <mergeCell ref="C627:C628"/>
    <mergeCell ref="D627:D628"/>
    <mergeCell ref="E627:E628"/>
    <mergeCell ref="J597:J598"/>
    <mergeCell ref="K597:K598"/>
    <mergeCell ref="L597:L598"/>
    <mergeCell ref="A625:L625"/>
    <mergeCell ref="A597:A598"/>
    <mergeCell ref="B597:B598"/>
    <mergeCell ref="C597:C598"/>
    <mergeCell ref="D597:D598"/>
    <mergeCell ref="A674:A681"/>
    <mergeCell ref="B674:B681"/>
    <mergeCell ref="C674:C681"/>
    <mergeCell ref="D674:D681"/>
    <mergeCell ref="E674:E681"/>
    <mergeCell ref="F674:F681"/>
    <mergeCell ref="G674:G681"/>
    <mergeCell ref="H674:H681"/>
    <mergeCell ref="I674:I681"/>
    <mergeCell ref="L674:L681"/>
    <mergeCell ref="A688:A690"/>
    <mergeCell ref="B688:B690"/>
    <mergeCell ref="D688:D690"/>
    <mergeCell ref="E688:E690"/>
    <mergeCell ref="F688:F690"/>
    <mergeCell ref="G688:G690"/>
    <mergeCell ref="H688:H690"/>
    <mergeCell ref="I688:I690"/>
    <mergeCell ref="L688:L690"/>
    <mergeCell ref="A700:A702"/>
    <mergeCell ref="B700:B702"/>
    <mergeCell ref="C700:C702"/>
    <mergeCell ref="D700:D702"/>
    <mergeCell ref="E700:E702"/>
    <mergeCell ref="F700:F702"/>
    <mergeCell ref="G700:G702"/>
    <mergeCell ref="H700:H702"/>
    <mergeCell ref="L700:L702"/>
    <mergeCell ref="A705:A708"/>
    <mergeCell ref="B705:B708"/>
    <mergeCell ref="D705:D708"/>
    <mergeCell ref="E705:E708"/>
    <mergeCell ref="F705:F708"/>
    <mergeCell ref="G705:G708"/>
    <mergeCell ref="H705:H708"/>
    <mergeCell ref="I705:I708"/>
    <mergeCell ref="L705:L708"/>
    <mergeCell ref="A714:L714"/>
    <mergeCell ref="A716:A717"/>
    <mergeCell ref="B716:B717"/>
    <mergeCell ref="C716:C717"/>
    <mergeCell ref="D716:D717"/>
    <mergeCell ref="E716:E717"/>
    <mergeCell ref="F716:F717"/>
    <mergeCell ref="G716:H716"/>
    <mergeCell ref="I716:I717"/>
    <mergeCell ref="J716:J717"/>
    <mergeCell ref="K716:K717"/>
    <mergeCell ref="L716:L717"/>
    <mergeCell ref="L720:L722"/>
    <mergeCell ref="L724:L725"/>
    <mergeCell ref="L726:L727"/>
    <mergeCell ref="L728:L729"/>
    <mergeCell ref="L734:L736"/>
    <mergeCell ref="A748:L748"/>
    <mergeCell ref="A750:A751"/>
    <mergeCell ref="B750:B751"/>
    <mergeCell ref="C750:C751"/>
    <mergeCell ref="D750:D751"/>
    <mergeCell ref="E750:E751"/>
    <mergeCell ref="F750:F751"/>
    <mergeCell ref="G750:H750"/>
    <mergeCell ref="I750:I751"/>
    <mergeCell ref="J750:J751"/>
    <mergeCell ref="K750:K751"/>
    <mergeCell ref="L750:L751"/>
    <mergeCell ref="L753:L754"/>
    <mergeCell ref="L755:L759"/>
    <mergeCell ref="L761:L765"/>
    <mergeCell ref="L766:L767"/>
    <mergeCell ref="L768:L775"/>
    <mergeCell ref="L776:L778"/>
    <mergeCell ref="L784:L785"/>
    <mergeCell ref="L786:L787"/>
    <mergeCell ref="L788:L789"/>
    <mergeCell ref="L790:L791"/>
    <mergeCell ref="L794:L796"/>
    <mergeCell ref="L797:L798"/>
    <mergeCell ref="L802:L804"/>
    <mergeCell ref="L807:L808"/>
    <mergeCell ref="G857:H857"/>
    <mergeCell ref="I857:I858"/>
    <mergeCell ref="L810:L811"/>
    <mergeCell ref="L815:L816"/>
    <mergeCell ref="L817:L820"/>
    <mergeCell ref="L822:L829"/>
    <mergeCell ref="L830:L833"/>
    <mergeCell ref="L834:L840"/>
    <mergeCell ref="J857:J858"/>
    <mergeCell ref="K857:K858"/>
    <mergeCell ref="L857:L858"/>
    <mergeCell ref="L841:L845"/>
    <mergeCell ref="A855:L855"/>
    <mergeCell ref="A857:A858"/>
    <mergeCell ref="B857:B858"/>
    <mergeCell ref="C857:C858"/>
    <mergeCell ref="D857:D858"/>
    <mergeCell ref="E857:E858"/>
    <mergeCell ref="F857:F858"/>
  </mergeCells>
  <printOptions horizontalCentered="1"/>
  <pageMargins left="0.19685039370078741" right="0.19685039370078741" top="0.19685039370078741" bottom="0.19685039370078741" header="0" footer="0"/>
  <pageSetup paperSize="9" scale="4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view="pageBreakPreview" topLeftCell="A13" zoomScale="85" zoomScaleNormal="70" zoomScaleSheetLayoutView="85" workbookViewId="0">
      <selection activeCell="A22" sqref="A1:IV65536"/>
    </sheetView>
  </sheetViews>
  <sheetFormatPr defaultRowHeight="18.75" x14ac:dyDescent="0.25"/>
  <cols>
    <col min="1" max="1" width="8.140625" style="9" customWidth="1"/>
    <col min="2" max="2" width="14.28515625" style="11" customWidth="1"/>
    <col min="3" max="3" width="50.28515625" style="9" customWidth="1"/>
    <col min="4" max="4" width="29.28515625" style="11" customWidth="1"/>
    <col min="5" max="5" width="22.140625" style="11" customWidth="1"/>
    <col min="6" max="6" width="33" style="11" customWidth="1"/>
    <col min="7" max="7" width="18.5703125" style="11" customWidth="1"/>
    <col min="8" max="8" width="21.7109375" style="11" customWidth="1"/>
    <col min="9" max="9" width="16.7109375" style="9" customWidth="1"/>
    <col min="10" max="12" width="15.7109375" style="9" customWidth="1"/>
    <col min="13" max="16" width="18.7109375" style="9" customWidth="1"/>
    <col min="17" max="22" width="15.7109375" style="9" customWidth="1"/>
    <col min="23" max="16384" width="9.140625" style="9"/>
  </cols>
  <sheetData>
    <row r="1" spans="1:13" ht="93.75" customHeight="1" x14ac:dyDescent="0.25">
      <c r="F1" s="305" t="s">
        <v>147</v>
      </c>
      <c r="G1" s="305"/>
      <c r="H1" s="305"/>
    </row>
    <row r="2" spans="1:13" x14ac:dyDescent="0.3">
      <c r="H2" s="171"/>
    </row>
    <row r="3" spans="1:13" ht="81.75" customHeight="1" x14ac:dyDescent="0.25">
      <c r="A3" s="304" t="s">
        <v>1855</v>
      </c>
      <c r="B3" s="304"/>
      <c r="C3" s="304"/>
      <c r="D3" s="304"/>
      <c r="E3" s="304"/>
      <c r="F3" s="304"/>
      <c r="G3" s="304"/>
      <c r="H3" s="304"/>
      <c r="I3" s="10"/>
      <c r="J3" s="10"/>
      <c r="K3" s="10"/>
      <c r="L3" s="10"/>
    </row>
    <row r="5" spans="1:13" ht="45" customHeight="1" x14ac:dyDescent="0.25">
      <c r="A5" s="351" t="s">
        <v>13</v>
      </c>
      <c r="B5" s="351" t="s">
        <v>14</v>
      </c>
      <c r="C5" s="351" t="s">
        <v>89</v>
      </c>
      <c r="D5" s="351" t="s">
        <v>57</v>
      </c>
      <c r="E5" s="351" t="s">
        <v>11</v>
      </c>
      <c r="F5" s="303" t="s">
        <v>101</v>
      </c>
      <c r="G5" s="303"/>
      <c r="H5" s="351" t="s">
        <v>115</v>
      </c>
      <c r="M5" s="12"/>
    </row>
    <row r="6" spans="1:13" ht="126.75" customHeight="1" x14ac:dyDescent="0.25">
      <c r="A6" s="352"/>
      <c r="B6" s="352"/>
      <c r="C6" s="352"/>
      <c r="D6" s="352"/>
      <c r="E6" s="352"/>
      <c r="F6" s="168" t="s">
        <v>107</v>
      </c>
      <c r="G6" s="168" t="s">
        <v>110</v>
      </c>
      <c r="H6" s="352"/>
    </row>
    <row r="7" spans="1:13" ht="37.5" customHeight="1" x14ac:dyDescent="0.25">
      <c r="A7" s="13">
        <v>1</v>
      </c>
      <c r="B7" s="13"/>
      <c r="C7" s="3"/>
      <c r="D7" s="13"/>
      <c r="E7" s="13"/>
      <c r="F7" s="13"/>
      <c r="G7" s="13"/>
      <c r="H7" s="13"/>
    </row>
    <row r="8" spans="1:13" ht="37.5" customHeight="1" x14ac:dyDescent="0.25">
      <c r="A8" s="13">
        <f>+A7+1</f>
        <v>2</v>
      </c>
      <c r="B8" s="13"/>
      <c r="C8" s="3"/>
      <c r="D8" s="13"/>
      <c r="E8" s="13"/>
      <c r="F8" s="13"/>
      <c r="G8" s="13"/>
      <c r="H8" s="13"/>
    </row>
    <row r="10" spans="1:13" ht="63.75" customHeight="1" x14ac:dyDescent="0.25">
      <c r="A10" s="318" t="s">
        <v>1856</v>
      </c>
      <c r="B10" s="318"/>
      <c r="C10" s="318"/>
      <c r="D10" s="318"/>
      <c r="E10" s="318"/>
      <c r="F10" s="318"/>
      <c r="G10" s="318"/>
      <c r="H10" s="318"/>
    </row>
    <row r="11" spans="1:13" x14ac:dyDescent="0.25">
      <c r="A11" s="1"/>
      <c r="B11" s="42"/>
      <c r="C11" s="1"/>
      <c r="D11" s="42"/>
      <c r="E11" s="42"/>
      <c r="F11" s="42"/>
      <c r="G11" s="42"/>
      <c r="H11" s="42"/>
    </row>
    <row r="12" spans="1:13" ht="30" customHeight="1" x14ac:dyDescent="0.25">
      <c r="A12" s="319" t="s">
        <v>13</v>
      </c>
      <c r="B12" s="319" t="s">
        <v>14</v>
      </c>
      <c r="C12" s="319" t="s">
        <v>89</v>
      </c>
      <c r="D12" s="319" t="s">
        <v>57</v>
      </c>
      <c r="E12" s="319" t="s">
        <v>11</v>
      </c>
      <c r="F12" s="342" t="s">
        <v>101</v>
      </c>
      <c r="G12" s="342"/>
      <c r="H12" s="319" t="s">
        <v>115</v>
      </c>
    </row>
    <row r="13" spans="1:13" ht="55.5" customHeight="1" x14ac:dyDescent="0.25">
      <c r="A13" s="320"/>
      <c r="B13" s="320"/>
      <c r="C13" s="320"/>
      <c r="D13" s="320"/>
      <c r="E13" s="320"/>
      <c r="F13" s="183" t="s">
        <v>107</v>
      </c>
      <c r="G13" s="183" t="s">
        <v>110</v>
      </c>
      <c r="H13" s="320"/>
    </row>
    <row r="14" spans="1:13" x14ac:dyDescent="0.25">
      <c r="A14" s="16">
        <v>1</v>
      </c>
      <c r="B14" s="16" t="s">
        <v>328</v>
      </c>
      <c r="C14" s="17" t="s">
        <v>357</v>
      </c>
      <c r="D14" s="16" t="s">
        <v>163</v>
      </c>
      <c r="E14" s="16" t="s">
        <v>358</v>
      </c>
      <c r="F14" s="16" t="s">
        <v>359</v>
      </c>
      <c r="G14" s="16">
        <v>307401928</v>
      </c>
      <c r="H14" s="16">
        <v>286740000</v>
      </c>
    </row>
    <row r="15" spans="1:13" ht="37.5" x14ac:dyDescent="0.25">
      <c r="A15" s="16">
        <f>+A14+1</f>
        <v>2</v>
      </c>
      <c r="B15" s="16" t="s">
        <v>328</v>
      </c>
      <c r="C15" s="17" t="s">
        <v>360</v>
      </c>
      <c r="D15" s="16" t="s">
        <v>361</v>
      </c>
      <c r="E15" s="16" t="s">
        <v>358</v>
      </c>
      <c r="F15" s="16" t="s">
        <v>362</v>
      </c>
      <c r="G15" s="16">
        <v>308784514</v>
      </c>
      <c r="H15" s="16">
        <v>366264715.11000001</v>
      </c>
    </row>
    <row r="16" spans="1:13" ht="37.5" x14ac:dyDescent="0.25">
      <c r="A16" s="16">
        <f>+A15+1</f>
        <v>3</v>
      </c>
      <c r="B16" s="16" t="s">
        <v>328</v>
      </c>
      <c r="C16" s="17" t="s">
        <v>360</v>
      </c>
      <c r="D16" s="16" t="s">
        <v>361</v>
      </c>
      <c r="E16" s="16" t="s">
        <v>358</v>
      </c>
      <c r="F16" s="16" t="s">
        <v>362</v>
      </c>
      <c r="G16" s="16">
        <v>308784514</v>
      </c>
      <c r="H16" s="16">
        <v>389134149</v>
      </c>
    </row>
    <row r="17" spans="1:8" x14ac:dyDescent="0.25">
      <c r="A17" s="16">
        <v>4</v>
      </c>
      <c r="B17" s="16"/>
      <c r="C17" s="17"/>
      <c r="D17" s="16"/>
      <c r="E17" s="16"/>
      <c r="F17" s="16"/>
      <c r="G17" s="42"/>
      <c r="H17" s="16"/>
    </row>
    <row r="19" spans="1:8" ht="60" customHeight="1" x14ac:dyDescent="0.25">
      <c r="A19" s="318" t="s">
        <v>1857</v>
      </c>
      <c r="B19" s="318"/>
      <c r="C19" s="318"/>
      <c r="D19" s="318"/>
      <c r="E19" s="318"/>
      <c r="F19" s="318"/>
      <c r="G19" s="318"/>
      <c r="H19" s="318"/>
    </row>
    <row r="20" spans="1:8" ht="30.75" customHeight="1" x14ac:dyDescent="0.25">
      <c r="A20" s="319" t="s">
        <v>13</v>
      </c>
      <c r="B20" s="319" t="s">
        <v>14</v>
      </c>
      <c r="C20" s="319" t="s">
        <v>89</v>
      </c>
      <c r="D20" s="319" t="s">
        <v>57</v>
      </c>
      <c r="E20" s="319" t="s">
        <v>11</v>
      </c>
      <c r="F20" s="342" t="s">
        <v>101</v>
      </c>
      <c r="G20" s="342"/>
      <c r="H20" s="319" t="s">
        <v>115</v>
      </c>
    </row>
    <row r="21" spans="1:8" ht="46.5" customHeight="1" x14ac:dyDescent="0.25">
      <c r="A21" s="320"/>
      <c r="B21" s="320"/>
      <c r="C21" s="320"/>
      <c r="D21" s="320"/>
      <c r="E21" s="320"/>
      <c r="F21" s="183" t="s">
        <v>107</v>
      </c>
      <c r="G21" s="183" t="s">
        <v>110</v>
      </c>
      <c r="H21" s="320"/>
    </row>
    <row r="22" spans="1:8" ht="37.5" x14ac:dyDescent="0.25">
      <c r="A22" s="16">
        <v>1</v>
      </c>
      <c r="B22" s="16" t="s">
        <v>18</v>
      </c>
      <c r="C22" s="17" t="s">
        <v>395</v>
      </c>
      <c r="D22" s="16" t="s">
        <v>392</v>
      </c>
      <c r="E22" s="16" t="s">
        <v>396</v>
      </c>
      <c r="F22" s="16" t="s">
        <v>397</v>
      </c>
      <c r="G22" s="16">
        <v>305685694</v>
      </c>
      <c r="H22" s="44">
        <v>1702512</v>
      </c>
    </row>
    <row r="23" spans="1:8" x14ac:dyDescent="0.25">
      <c r="A23" s="16"/>
      <c r="B23" s="16" t="s">
        <v>30</v>
      </c>
      <c r="C23" s="17"/>
      <c r="D23" s="16"/>
      <c r="E23" s="16"/>
      <c r="F23" s="16"/>
      <c r="G23" s="16"/>
      <c r="H23" s="16"/>
    </row>
  </sheetData>
  <autoFilter ref="A5:M8">
    <filterColumn colId="6" showButton="0"/>
  </autoFilter>
  <mergeCells count="25">
    <mergeCell ref="F1:H1"/>
    <mergeCell ref="H5:H6"/>
    <mergeCell ref="E5:E6"/>
    <mergeCell ref="F5:G5"/>
    <mergeCell ref="A3:H3"/>
    <mergeCell ref="A5:A6"/>
    <mergeCell ref="B5:B6"/>
    <mergeCell ref="C5:C6"/>
    <mergeCell ref="A12:A13"/>
    <mergeCell ref="B12:B13"/>
    <mergeCell ref="C12:C13"/>
    <mergeCell ref="D12:D13"/>
    <mergeCell ref="E12:E13"/>
    <mergeCell ref="D5:D6"/>
    <mergeCell ref="A10:H10"/>
    <mergeCell ref="F12:G12"/>
    <mergeCell ref="H12:H13"/>
    <mergeCell ref="A19:H19"/>
    <mergeCell ref="A20:A21"/>
    <mergeCell ref="B20:B21"/>
    <mergeCell ref="C20:C21"/>
    <mergeCell ref="D20:D21"/>
    <mergeCell ref="E20:E21"/>
    <mergeCell ref="F20:G20"/>
    <mergeCell ref="H20:H21"/>
  </mergeCells>
  <printOptions horizontalCentered="1"/>
  <pageMargins left="0.19685039370078741" right="0.19685039370078741" top="0.19685039370078741" bottom="0.19685039370078741" header="0" footer="0"/>
  <pageSetup paperSize="9" scale="7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35"/>
  <sheetViews>
    <sheetView zoomScaleNormal="100" workbookViewId="0">
      <selection activeCell="A22" sqref="A1:IV65536"/>
    </sheetView>
  </sheetViews>
  <sheetFormatPr defaultRowHeight="18.75" x14ac:dyDescent="0.3"/>
  <cols>
    <col min="1" max="1" width="9.140625" style="189"/>
    <col min="2" max="2" width="27.7109375" style="196" customWidth="1"/>
    <col min="3" max="3" width="15.140625" style="197" customWidth="1"/>
    <col min="4" max="4" width="20.28515625" style="125" customWidth="1"/>
    <col min="5" max="5" width="26.42578125" style="125" customWidth="1"/>
    <col min="6" max="7" width="19.140625" style="125" customWidth="1"/>
    <col min="8" max="8" width="18.140625" style="125" customWidth="1"/>
    <col min="9" max="16384" width="9.140625" style="125"/>
  </cols>
  <sheetData>
    <row r="1" spans="1:16" ht="60.75" customHeight="1" x14ac:dyDescent="0.3">
      <c r="F1" s="329" t="s">
        <v>148</v>
      </c>
      <c r="G1" s="459"/>
      <c r="H1" s="459"/>
    </row>
    <row r="2" spans="1:16" x14ac:dyDescent="0.3">
      <c r="F2" s="459"/>
      <c r="G2" s="459"/>
      <c r="H2" s="459"/>
    </row>
    <row r="3" spans="1:16" ht="46.5" customHeight="1" x14ac:dyDescent="0.3">
      <c r="A3" s="460" t="s">
        <v>124</v>
      </c>
      <c r="B3" s="460"/>
      <c r="C3" s="460"/>
      <c r="D3" s="460"/>
      <c r="E3" s="460"/>
      <c r="F3" s="460"/>
      <c r="G3" s="460"/>
      <c r="H3" s="460"/>
    </row>
    <row r="4" spans="1:16" x14ac:dyDescent="0.3">
      <c r="H4" s="198"/>
    </row>
    <row r="5" spans="1:16" s="55" customFormat="1" ht="43.5" customHeight="1" x14ac:dyDescent="0.3">
      <c r="A5" s="456" t="s">
        <v>13</v>
      </c>
      <c r="B5" s="456" t="s">
        <v>31</v>
      </c>
      <c r="C5" s="456" t="s">
        <v>32</v>
      </c>
      <c r="D5" s="461" t="s">
        <v>33</v>
      </c>
      <c r="E5" s="462"/>
      <c r="F5" s="456" t="s">
        <v>116</v>
      </c>
      <c r="G5" s="456" t="s">
        <v>133</v>
      </c>
      <c r="H5" s="456" t="s">
        <v>134</v>
      </c>
    </row>
    <row r="6" spans="1:16" s="55" customFormat="1" ht="105" customHeight="1" x14ac:dyDescent="0.3">
      <c r="A6" s="457"/>
      <c r="B6" s="457"/>
      <c r="C6" s="457"/>
      <c r="D6" s="199" t="s">
        <v>118</v>
      </c>
      <c r="E6" s="199" t="s">
        <v>117</v>
      </c>
      <c r="F6" s="457"/>
      <c r="G6" s="457"/>
      <c r="H6" s="457"/>
    </row>
    <row r="7" spans="1:16" x14ac:dyDescent="0.3">
      <c r="A7" s="83">
        <v>1</v>
      </c>
      <c r="B7" s="201"/>
      <c r="C7" s="54"/>
      <c r="D7" s="202"/>
      <c r="E7" s="202"/>
      <c r="F7" s="202"/>
      <c r="G7" s="202"/>
      <c r="H7" s="202"/>
    </row>
    <row r="8" spans="1:16" x14ac:dyDescent="0.3">
      <c r="A8" s="83">
        <f>+A7+1</f>
        <v>2</v>
      </c>
      <c r="B8" s="201"/>
      <c r="C8" s="203"/>
      <c r="D8" s="202"/>
      <c r="E8" s="202"/>
      <c r="F8" s="202"/>
      <c r="G8" s="202"/>
      <c r="H8" s="202"/>
    </row>
    <row r="9" spans="1:16" x14ac:dyDescent="0.3">
      <c r="A9" s="83">
        <f>+A8+1</f>
        <v>3</v>
      </c>
      <c r="B9" s="201"/>
      <c r="C9" s="203"/>
      <c r="D9" s="202"/>
      <c r="E9" s="202"/>
      <c r="F9" s="202"/>
      <c r="G9" s="202"/>
      <c r="H9" s="202"/>
    </row>
    <row r="10" spans="1:16" x14ac:dyDescent="0.3">
      <c r="A10" s="83">
        <f>+A9+1</f>
        <v>4</v>
      </c>
      <c r="B10" s="204"/>
      <c r="C10" s="205"/>
      <c r="D10" s="126"/>
      <c r="E10" s="126"/>
      <c r="F10" s="126"/>
      <c r="G10" s="126"/>
      <c r="H10" s="126"/>
    </row>
    <row r="11" spans="1:16" x14ac:dyDescent="0.3">
      <c r="A11" s="83">
        <f>+A10+1</f>
        <v>5</v>
      </c>
      <c r="B11" s="204"/>
      <c r="C11" s="205"/>
      <c r="D11" s="126"/>
      <c r="E11" s="126"/>
      <c r="F11" s="126"/>
      <c r="G11" s="126"/>
      <c r="H11" s="126"/>
    </row>
    <row r="12" spans="1:16" x14ac:dyDescent="0.3">
      <c r="A12" s="83">
        <f>+A11+1</f>
        <v>6</v>
      </c>
      <c r="B12" s="204"/>
      <c r="C12" s="205"/>
      <c r="D12" s="126"/>
      <c r="E12" s="126"/>
      <c r="F12" s="126"/>
      <c r="G12" s="126"/>
      <c r="H12" s="126"/>
    </row>
    <row r="14" spans="1:16" x14ac:dyDescent="0.3">
      <c r="A14" s="458" t="s">
        <v>138</v>
      </c>
      <c r="B14" s="458"/>
      <c r="C14" s="458"/>
      <c r="D14" s="458"/>
      <c r="E14" s="458"/>
      <c r="F14" s="458"/>
      <c r="G14" s="458"/>
      <c r="H14" s="458"/>
      <c r="I14" s="19"/>
      <c r="J14" s="19"/>
      <c r="K14" s="19"/>
      <c r="L14" s="19"/>
      <c r="M14" s="19"/>
      <c r="N14" s="19"/>
      <c r="O14" s="19"/>
      <c r="P14" s="19"/>
    </row>
    <row r="35" spans="2:2" x14ac:dyDescent="0.3">
      <c r="B35" s="179"/>
    </row>
  </sheetData>
  <mergeCells count="11">
    <mergeCell ref="F5:F6"/>
    <mergeCell ref="H5:H6"/>
    <mergeCell ref="G5:G6"/>
    <mergeCell ref="A14:H14"/>
    <mergeCell ref="F1:H1"/>
    <mergeCell ref="F2:H2"/>
    <mergeCell ref="A3:H3"/>
    <mergeCell ref="D5:E5"/>
    <mergeCell ref="C5:C6"/>
    <mergeCell ref="B5:B6"/>
    <mergeCell ref="A5:A6"/>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workbookViewId="0">
      <selection activeCell="A22" sqref="A1:IV65536"/>
    </sheetView>
  </sheetViews>
  <sheetFormatPr defaultRowHeight="18.75" x14ac:dyDescent="0.3"/>
  <cols>
    <col min="1" max="1" width="9.140625" style="189"/>
    <col min="2" max="2" width="35" style="196" customWidth="1"/>
    <col min="3" max="3" width="12.85546875" style="196" customWidth="1"/>
    <col min="4" max="5" width="12.85546875" style="197" customWidth="1"/>
    <col min="6" max="6" width="17.28515625" style="125" customWidth="1"/>
    <col min="7" max="7" width="17.140625" style="125" customWidth="1"/>
    <col min="8" max="10" width="15" style="125" customWidth="1"/>
    <col min="11" max="11" width="16.140625" style="125" customWidth="1"/>
    <col min="12" max="16384" width="9.140625" style="125"/>
  </cols>
  <sheetData>
    <row r="1" spans="1:11" ht="73.5" customHeight="1" x14ac:dyDescent="0.3">
      <c r="H1" s="296" t="s">
        <v>149</v>
      </c>
      <c r="I1" s="297"/>
      <c r="J1" s="297"/>
      <c r="K1" s="297"/>
    </row>
    <row r="2" spans="1:11" ht="70.150000000000006" customHeight="1" x14ac:dyDescent="0.3">
      <c r="A2" s="460" t="s">
        <v>484</v>
      </c>
      <c r="B2" s="460"/>
      <c r="C2" s="460"/>
      <c r="D2" s="460"/>
      <c r="E2" s="460"/>
      <c r="F2" s="460"/>
      <c r="G2" s="460"/>
      <c r="H2" s="460"/>
      <c r="I2" s="460"/>
      <c r="J2" s="460"/>
      <c r="K2" s="460"/>
    </row>
    <row r="3" spans="1:11" x14ac:dyDescent="0.3">
      <c r="K3" s="198"/>
    </row>
    <row r="4" spans="1:11" s="55" customFormat="1" ht="33" customHeight="1" x14ac:dyDescent="0.3">
      <c r="A4" s="456" t="s">
        <v>13</v>
      </c>
      <c r="B4" s="456" t="s">
        <v>34</v>
      </c>
      <c r="C4" s="456" t="s">
        <v>26</v>
      </c>
      <c r="D4" s="456" t="s">
        <v>23</v>
      </c>
      <c r="E4" s="456" t="s">
        <v>24</v>
      </c>
      <c r="F4" s="461" t="s">
        <v>33</v>
      </c>
      <c r="G4" s="462"/>
      <c r="H4" s="456" t="s">
        <v>139</v>
      </c>
      <c r="I4" s="456" t="s">
        <v>133</v>
      </c>
      <c r="J4" s="456" t="s">
        <v>140</v>
      </c>
      <c r="K4" s="456" t="s">
        <v>35</v>
      </c>
    </row>
    <row r="5" spans="1:11" s="55" customFormat="1" ht="105.75" customHeight="1" x14ac:dyDescent="0.3">
      <c r="A5" s="457"/>
      <c r="B5" s="457"/>
      <c r="C5" s="457"/>
      <c r="D5" s="457"/>
      <c r="E5" s="457"/>
      <c r="F5" s="199" t="s">
        <v>119</v>
      </c>
      <c r="G5" s="199" t="s">
        <v>117</v>
      </c>
      <c r="H5" s="457"/>
      <c r="I5" s="457"/>
      <c r="J5" s="457"/>
      <c r="K5" s="457"/>
    </row>
    <row r="6" spans="1:11" ht="19.5" customHeight="1" x14ac:dyDescent="0.3">
      <c r="A6" s="166" t="s">
        <v>42</v>
      </c>
      <c r="B6" s="200" t="s">
        <v>36</v>
      </c>
      <c r="C6" s="201"/>
      <c r="D6" s="54"/>
      <c r="E6" s="54"/>
      <c r="F6" s="202"/>
      <c r="G6" s="202"/>
      <c r="H6" s="202"/>
      <c r="I6" s="202"/>
      <c r="J6" s="202"/>
      <c r="K6" s="202"/>
    </row>
    <row r="7" spans="1:11" ht="19.5" customHeight="1" x14ac:dyDescent="0.3">
      <c r="A7" s="166"/>
      <c r="B7" s="200"/>
      <c r="C7" s="201"/>
      <c r="D7" s="54"/>
      <c r="E7" s="54"/>
      <c r="F7" s="202"/>
      <c r="G7" s="202"/>
      <c r="H7" s="202"/>
      <c r="I7" s="202"/>
      <c r="J7" s="202"/>
      <c r="K7" s="202"/>
    </row>
    <row r="8" spans="1:11" ht="19.5" customHeight="1" x14ac:dyDescent="0.3">
      <c r="A8" s="166"/>
      <c r="B8" s="200"/>
      <c r="C8" s="201"/>
      <c r="D8" s="54"/>
      <c r="E8" s="54"/>
      <c r="F8" s="202"/>
      <c r="G8" s="202"/>
      <c r="H8" s="202"/>
      <c r="I8" s="202"/>
      <c r="J8" s="202"/>
      <c r="K8" s="202"/>
    </row>
    <row r="9" spans="1:11" ht="19.5" customHeight="1" x14ac:dyDescent="0.3">
      <c r="A9" s="166" t="s">
        <v>43</v>
      </c>
      <c r="B9" s="200" t="s">
        <v>37</v>
      </c>
      <c r="C9" s="201"/>
      <c r="D9" s="54"/>
      <c r="E9" s="54"/>
      <c r="F9" s="202"/>
      <c r="G9" s="202"/>
      <c r="H9" s="202"/>
      <c r="I9" s="202"/>
      <c r="J9" s="202"/>
      <c r="K9" s="202"/>
    </row>
    <row r="10" spans="1:11" ht="19.5" customHeight="1" x14ac:dyDescent="0.3">
      <c r="A10" s="166"/>
      <c r="B10" s="200"/>
      <c r="C10" s="201"/>
      <c r="D10" s="54"/>
      <c r="E10" s="54"/>
      <c r="F10" s="202"/>
      <c r="G10" s="202"/>
      <c r="H10" s="202"/>
      <c r="I10" s="202"/>
      <c r="J10" s="202"/>
      <c r="K10" s="202"/>
    </row>
    <row r="11" spans="1:11" ht="19.5" customHeight="1" x14ac:dyDescent="0.3">
      <c r="A11" s="166"/>
      <c r="B11" s="200"/>
      <c r="C11" s="201"/>
      <c r="D11" s="54"/>
      <c r="E11" s="54"/>
      <c r="F11" s="202"/>
      <c r="G11" s="202"/>
      <c r="H11" s="202"/>
      <c r="I11" s="202"/>
      <c r="J11" s="202"/>
      <c r="K11" s="202"/>
    </row>
    <row r="12" spans="1:11" ht="19.5" customHeight="1" x14ac:dyDescent="0.3">
      <c r="A12" s="166" t="s">
        <v>44</v>
      </c>
      <c r="B12" s="200" t="s">
        <v>38</v>
      </c>
      <c r="C12" s="201"/>
      <c r="D12" s="54"/>
      <c r="E12" s="54"/>
      <c r="F12" s="202"/>
      <c r="G12" s="202"/>
      <c r="H12" s="202"/>
      <c r="I12" s="202"/>
      <c r="J12" s="202"/>
      <c r="K12" s="202"/>
    </row>
    <row r="13" spans="1:11" ht="19.5" customHeight="1" x14ac:dyDescent="0.3">
      <c r="A13" s="166"/>
      <c r="B13" s="200"/>
      <c r="C13" s="201"/>
      <c r="D13" s="54"/>
      <c r="E13" s="54"/>
      <c r="F13" s="202"/>
      <c r="G13" s="202"/>
      <c r="H13" s="202"/>
      <c r="I13" s="202"/>
      <c r="J13" s="202"/>
      <c r="K13" s="202"/>
    </row>
    <row r="14" spans="1:11" ht="19.5" customHeight="1" x14ac:dyDescent="0.3">
      <c r="A14" s="166"/>
      <c r="B14" s="200"/>
      <c r="C14" s="201"/>
      <c r="D14" s="54"/>
      <c r="E14" s="54"/>
      <c r="F14" s="202"/>
      <c r="G14" s="202"/>
      <c r="H14" s="202"/>
      <c r="I14" s="202"/>
      <c r="J14" s="202"/>
      <c r="K14" s="202"/>
    </row>
    <row r="15" spans="1:11" ht="30" customHeight="1" x14ac:dyDescent="0.3">
      <c r="A15" s="166" t="s">
        <v>45</v>
      </c>
      <c r="B15" s="200" t="s">
        <v>39</v>
      </c>
      <c r="C15" s="201"/>
      <c r="D15" s="54"/>
      <c r="E15" s="54"/>
      <c r="F15" s="202"/>
      <c r="G15" s="202"/>
      <c r="H15" s="202"/>
      <c r="I15" s="202"/>
      <c r="J15" s="202"/>
      <c r="K15" s="202"/>
    </row>
    <row r="16" spans="1:11" ht="19.5" customHeight="1" x14ac:dyDescent="0.3">
      <c r="A16" s="166"/>
      <c r="B16" s="200"/>
      <c r="C16" s="201"/>
      <c r="D16" s="54"/>
      <c r="E16" s="54"/>
      <c r="F16" s="202"/>
      <c r="G16" s="202"/>
      <c r="H16" s="202"/>
      <c r="I16" s="202"/>
      <c r="J16" s="202"/>
      <c r="K16" s="202"/>
    </row>
    <row r="17" spans="1:11" ht="19.5" customHeight="1" x14ac:dyDescent="0.3">
      <c r="A17" s="166"/>
      <c r="B17" s="200"/>
      <c r="C17" s="201"/>
      <c r="D17" s="54"/>
      <c r="E17" s="54"/>
      <c r="F17" s="202"/>
      <c r="G17" s="202"/>
      <c r="H17" s="202"/>
      <c r="I17" s="202"/>
      <c r="J17" s="202"/>
      <c r="K17" s="202"/>
    </row>
    <row r="18" spans="1:11" ht="19.5" customHeight="1" x14ac:dyDescent="0.3">
      <c r="A18" s="166" t="s">
        <v>46</v>
      </c>
      <c r="B18" s="200" t="s">
        <v>40</v>
      </c>
      <c r="C18" s="201"/>
      <c r="D18" s="54"/>
      <c r="E18" s="54"/>
      <c r="F18" s="202"/>
      <c r="G18" s="202"/>
      <c r="H18" s="202"/>
      <c r="I18" s="202"/>
      <c r="J18" s="202"/>
      <c r="K18" s="202"/>
    </row>
    <row r="19" spans="1:11" ht="19.5" customHeight="1" x14ac:dyDescent="0.3">
      <c r="A19" s="166"/>
      <c r="B19" s="200"/>
      <c r="C19" s="201"/>
      <c r="D19" s="54"/>
      <c r="E19" s="54"/>
      <c r="F19" s="202"/>
      <c r="G19" s="202"/>
      <c r="H19" s="202"/>
      <c r="I19" s="202"/>
      <c r="J19" s="202"/>
      <c r="K19" s="202"/>
    </row>
    <row r="20" spans="1:11" ht="19.5" customHeight="1" x14ac:dyDescent="0.3">
      <c r="A20" s="166"/>
      <c r="B20" s="200"/>
      <c r="C20" s="201"/>
      <c r="D20" s="54"/>
      <c r="E20" s="54"/>
      <c r="F20" s="202"/>
      <c r="G20" s="202"/>
      <c r="H20" s="202"/>
      <c r="I20" s="202"/>
      <c r="J20" s="202"/>
      <c r="K20" s="202"/>
    </row>
    <row r="21" spans="1:11" ht="19.5" customHeight="1" x14ac:dyDescent="0.3">
      <c r="A21" s="166" t="s">
        <v>47</v>
      </c>
      <c r="B21" s="200" t="s">
        <v>41</v>
      </c>
      <c r="C21" s="201"/>
      <c r="D21" s="54"/>
      <c r="E21" s="54"/>
      <c r="F21" s="202"/>
      <c r="G21" s="202"/>
      <c r="H21" s="202"/>
      <c r="I21" s="202"/>
      <c r="J21" s="202"/>
      <c r="K21" s="202"/>
    </row>
    <row r="22" spans="1:11" ht="19.5" customHeight="1" x14ac:dyDescent="0.3">
      <c r="A22" s="83"/>
      <c r="B22" s="200"/>
      <c r="C22" s="201"/>
      <c r="D22" s="54"/>
      <c r="E22" s="54"/>
      <c r="F22" s="202"/>
      <c r="G22" s="202"/>
      <c r="H22" s="202"/>
      <c r="I22" s="202"/>
      <c r="J22" s="202"/>
      <c r="K22" s="202"/>
    </row>
    <row r="23" spans="1:11" ht="19.5" customHeight="1" x14ac:dyDescent="0.3">
      <c r="A23" s="83"/>
      <c r="B23" s="201"/>
      <c r="C23" s="201"/>
      <c r="D23" s="203"/>
      <c r="E23" s="203"/>
      <c r="F23" s="202"/>
      <c r="G23" s="202"/>
      <c r="H23" s="202"/>
      <c r="I23" s="202"/>
      <c r="J23" s="202"/>
      <c r="K23" s="202"/>
    </row>
    <row r="35" spans="2:2" x14ac:dyDescent="0.3">
      <c r="B35" s="179"/>
    </row>
  </sheetData>
  <mergeCells count="12">
    <mergeCell ref="D4:D5"/>
    <mergeCell ref="E4:E5"/>
    <mergeCell ref="F4:G4"/>
    <mergeCell ref="J4:J5"/>
    <mergeCell ref="H1:K1"/>
    <mergeCell ref="A2:K2"/>
    <mergeCell ref="H4:H5"/>
    <mergeCell ref="I4:I5"/>
    <mergeCell ref="K4:K5"/>
    <mergeCell ref="A4:A5"/>
    <mergeCell ref="B4:B5"/>
    <mergeCell ref="C4:C5"/>
  </mergeCells>
  <pageMargins left="0.32" right="0.17" top="0.45" bottom="0.28000000000000003" header="0.31496062992125984" footer="0.31496062992125984"/>
  <pageSetup paperSize="9"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workbookViewId="0">
      <selection activeCell="A22" sqref="A1:IV65536"/>
    </sheetView>
  </sheetViews>
  <sheetFormatPr defaultRowHeight="18.75" x14ac:dyDescent="0.3"/>
  <cols>
    <col min="1" max="1" width="9.140625" style="125"/>
    <col min="2" max="2" width="18.140625" style="125" customWidth="1"/>
    <col min="3" max="3" width="34.140625" style="125" customWidth="1"/>
    <col min="4" max="4" width="22.85546875" style="125" customWidth="1"/>
    <col min="5" max="6" width="25.5703125" style="125" customWidth="1"/>
    <col min="7" max="16384" width="9.140625" style="125"/>
  </cols>
  <sheetData>
    <row r="1" spans="1:18" ht="77.25" customHeight="1" x14ac:dyDescent="0.3">
      <c r="E1" s="296" t="s">
        <v>150</v>
      </c>
      <c r="F1" s="297"/>
    </row>
    <row r="3" spans="1:18" ht="48" customHeight="1" x14ac:dyDescent="0.3">
      <c r="A3" s="463" t="s">
        <v>1889</v>
      </c>
      <c r="B3" s="463"/>
      <c r="C3" s="463"/>
      <c r="D3" s="463"/>
      <c r="E3" s="463"/>
      <c r="F3" s="463"/>
      <c r="G3" s="195"/>
      <c r="H3" s="195"/>
      <c r="I3" s="195"/>
    </row>
    <row r="5" spans="1:18" ht="37.5" x14ac:dyDescent="0.3">
      <c r="A5" s="166" t="s">
        <v>13</v>
      </c>
      <c r="B5" s="166" t="s">
        <v>77</v>
      </c>
      <c r="C5" s="166" t="s">
        <v>78</v>
      </c>
      <c r="D5" s="166" t="s">
        <v>79</v>
      </c>
      <c r="E5" s="166" t="s">
        <v>80</v>
      </c>
      <c r="F5" s="166" t="s">
        <v>81</v>
      </c>
      <c r="G5" s="189"/>
      <c r="H5" s="189"/>
      <c r="I5" s="189"/>
      <c r="J5" s="194"/>
      <c r="K5" s="194"/>
      <c r="L5" s="194"/>
      <c r="M5" s="194"/>
      <c r="N5" s="194"/>
      <c r="O5" s="194"/>
      <c r="P5" s="194"/>
      <c r="Q5" s="194"/>
      <c r="R5" s="194"/>
    </row>
    <row r="6" spans="1:18" x14ac:dyDescent="0.3">
      <c r="A6" s="124"/>
      <c r="B6" s="124"/>
      <c r="C6" s="124"/>
      <c r="D6" s="126"/>
      <c r="E6" s="126"/>
      <c r="F6" s="126"/>
      <c r="G6" s="194"/>
      <c r="H6" s="194"/>
      <c r="I6" s="194"/>
      <c r="J6" s="194"/>
      <c r="K6" s="194"/>
      <c r="L6" s="194"/>
      <c r="M6" s="194"/>
      <c r="N6" s="194"/>
      <c r="O6" s="194"/>
      <c r="P6" s="194"/>
      <c r="Q6" s="194"/>
      <c r="R6" s="194"/>
    </row>
    <row r="7" spans="1:18" x14ac:dyDescent="0.3">
      <c r="A7" s="124"/>
      <c r="B7" s="124"/>
      <c r="C7" s="124"/>
      <c r="D7" s="126"/>
      <c r="E7" s="126"/>
      <c r="F7" s="126"/>
      <c r="G7" s="194"/>
      <c r="H7" s="194"/>
      <c r="I7" s="194"/>
      <c r="J7" s="194"/>
      <c r="K7" s="194"/>
      <c r="L7" s="194"/>
      <c r="M7" s="194"/>
      <c r="N7" s="194"/>
      <c r="O7" s="194"/>
      <c r="P7" s="194"/>
      <c r="Q7" s="194"/>
      <c r="R7" s="194"/>
    </row>
    <row r="8" spans="1:18" x14ac:dyDescent="0.3">
      <c r="A8" s="124"/>
      <c r="B8" s="124"/>
      <c r="C8" s="124"/>
      <c r="D8" s="126"/>
      <c r="E8" s="126"/>
      <c r="F8" s="126"/>
      <c r="G8" s="194"/>
      <c r="H8" s="194"/>
      <c r="I8" s="194"/>
      <c r="J8" s="194"/>
      <c r="K8" s="194"/>
      <c r="L8" s="194"/>
      <c r="M8" s="194"/>
      <c r="N8" s="194"/>
      <c r="O8" s="194"/>
      <c r="P8" s="194"/>
      <c r="Q8" s="194"/>
      <c r="R8" s="194"/>
    </row>
    <row r="9" spans="1:18" x14ac:dyDescent="0.3">
      <c r="A9" s="124"/>
      <c r="B9" s="124"/>
      <c r="C9" s="124"/>
      <c r="D9" s="126"/>
      <c r="E9" s="126"/>
      <c r="F9" s="126"/>
      <c r="G9" s="194"/>
      <c r="H9" s="194"/>
      <c r="I9" s="194"/>
      <c r="J9" s="194"/>
      <c r="K9" s="194"/>
      <c r="L9" s="194"/>
      <c r="M9" s="194"/>
      <c r="N9" s="194"/>
      <c r="O9" s="194"/>
      <c r="P9" s="194"/>
      <c r="Q9" s="194"/>
      <c r="R9" s="194"/>
    </row>
    <row r="10" spans="1:18" x14ac:dyDescent="0.3">
      <c r="A10" s="124"/>
      <c r="B10" s="124"/>
      <c r="C10" s="124"/>
      <c r="D10" s="126"/>
      <c r="E10" s="126"/>
      <c r="F10" s="126"/>
      <c r="G10" s="194"/>
      <c r="H10" s="194"/>
      <c r="I10" s="194"/>
      <c r="J10" s="194"/>
      <c r="K10" s="194"/>
      <c r="L10" s="194"/>
      <c r="M10" s="194"/>
      <c r="N10" s="194"/>
      <c r="O10" s="194"/>
      <c r="P10" s="194"/>
      <c r="Q10" s="194"/>
      <c r="R10" s="194"/>
    </row>
    <row r="11" spans="1:18" x14ac:dyDescent="0.3">
      <c r="A11" s="124"/>
      <c r="B11" s="124"/>
      <c r="C11" s="124"/>
      <c r="D11" s="126"/>
      <c r="E11" s="126"/>
      <c r="F11" s="126"/>
      <c r="G11" s="194"/>
      <c r="H11" s="194"/>
      <c r="I11" s="194"/>
      <c r="J11" s="194"/>
      <c r="K11" s="194"/>
      <c r="L11" s="194"/>
      <c r="M11" s="194"/>
      <c r="N11" s="194"/>
      <c r="O11" s="194"/>
      <c r="P11" s="194"/>
      <c r="Q11" s="194"/>
      <c r="R11" s="194"/>
    </row>
    <row r="12" spans="1:18" x14ac:dyDescent="0.3">
      <c r="A12" s="124"/>
      <c r="B12" s="124"/>
      <c r="C12" s="124"/>
      <c r="D12" s="126"/>
      <c r="E12" s="126"/>
      <c r="F12" s="126"/>
      <c r="G12" s="194"/>
      <c r="H12" s="194"/>
      <c r="I12" s="194"/>
      <c r="J12" s="194"/>
      <c r="K12" s="194"/>
      <c r="L12" s="194"/>
      <c r="M12" s="194"/>
      <c r="N12" s="194"/>
      <c r="O12" s="194"/>
      <c r="P12" s="194"/>
      <c r="Q12" s="194"/>
      <c r="R12" s="194"/>
    </row>
    <row r="13" spans="1:18" x14ac:dyDescent="0.3">
      <c r="A13" s="124"/>
      <c r="B13" s="124"/>
      <c r="C13" s="124"/>
      <c r="D13" s="126"/>
      <c r="E13" s="126"/>
      <c r="F13" s="126"/>
      <c r="G13" s="194"/>
      <c r="H13" s="194"/>
      <c r="I13" s="194"/>
      <c r="J13" s="194"/>
      <c r="K13" s="194"/>
      <c r="L13" s="194"/>
      <c r="M13" s="194"/>
      <c r="N13" s="194"/>
      <c r="O13" s="194"/>
      <c r="P13" s="194"/>
      <c r="Q13" s="194"/>
      <c r="R13" s="194"/>
    </row>
    <row r="14" spans="1:18" x14ac:dyDescent="0.3">
      <c r="A14" s="124"/>
      <c r="B14" s="124"/>
      <c r="C14" s="124"/>
      <c r="D14" s="126"/>
      <c r="E14" s="126"/>
      <c r="F14" s="126"/>
      <c r="G14" s="194"/>
      <c r="H14" s="194"/>
      <c r="I14" s="194"/>
      <c r="J14" s="194"/>
      <c r="K14" s="194"/>
      <c r="L14" s="194"/>
      <c r="M14" s="194"/>
      <c r="N14" s="194"/>
      <c r="O14" s="194"/>
      <c r="P14" s="194"/>
      <c r="Q14" s="194"/>
      <c r="R14" s="194"/>
    </row>
    <row r="15" spans="1:18" x14ac:dyDescent="0.3">
      <c r="D15" s="194"/>
      <c r="E15" s="194"/>
      <c r="F15" s="194"/>
      <c r="G15" s="194"/>
      <c r="H15" s="194"/>
      <c r="I15" s="194"/>
      <c r="J15" s="194"/>
      <c r="K15" s="194"/>
      <c r="L15" s="194"/>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35" spans="2:2" x14ac:dyDescent="0.3">
      <c r="B35" s="178"/>
    </row>
  </sheetData>
  <mergeCells count="2">
    <mergeCell ref="A3:F3"/>
    <mergeCell ref="E1:F1"/>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8</vt:i4>
      </vt:variant>
    </vt:vector>
  </HeadingPairs>
  <TitlesOfParts>
    <vt:vector size="24" baseType="lpstr">
      <vt:lpstr>1-илова</vt:lpstr>
      <vt:lpstr>2-илова</vt:lpstr>
      <vt:lpstr>3-илова</vt:lpstr>
      <vt:lpstr>4-илова </vt:lpstr>
      <vt:lpstr>5-илова</vt:lpstr>
      <vt:lpstr>6-илова </vt:lpstr>
      <vt:lpstr>7-илова</vt:lpstr>
      <vt:lpstr>8-илова </vt:lpstr>
      <vt:lpstr>9 илова</vt:lpstr>
      <vt:lpstr>10 илова </vt:lpstr>
      <vt:lpstr>11 илова</vt:lpstr>
      <vt:lpstr>12 илова</vt:lpstr>
      <vt:lpstr>13 илова</vt:lpstr>
      <vt:lpstr>14-илова </vt:lpstr>
      <vt:lpstr>15-илова</vt:lpstr>
      <vt:lpstr>ГТК</vt:lpstr>
      <vt:lpstr>'4-илова '!Заголовки_для_печати</vt:lpstr>
      <vt:lpstr>'6-илова '!Заголовки_для_печати</vt:lpstr>
      <vt:lpstr>'10 илова '!Область_печати</vt:lpstr>
      <vt:lpstr>'15-илова'!Область_печати</vt:lpstr>
      <vt:lpstr>'2-илова'!Область_печати</vt:lpstr>
      <vt:lpstr>'4-илова '!Область_печати</vt:lpstr>
      <vt:lpstr>'5-илова'!Область_печати</vt:lpstr>
      <vt:lpstr>'6-илова '!Область_печати</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Khvan</dc:creator>
  <cp:lastModifiedBy>Izzatillo Akbarov</cp:lastModifiedBy>
  <cp:lastPrinted>2022-04-25T05:17:37Z</cp:lastPrinted>
  <dcterms:created xsi:type="dcterms:W3CDTF">2020-01-15T07:42:43Z</dcterms:created>
  <dcterms:modified xsi:type="dcterms:W3CDTF">2022-08-23T07:06:47Z</dcterms:modified>
</cp:coreProperties>
</file>