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ka\OneDrive\Desktop\"/>
    </mc:Choice>
  </mc:AlternateContent>
  <xr:revisionPtr revIDLastSave="0" documentId="8_{9D85E1F5-CFC7-4167-8F8D-8DA28B99336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name" sheetId="1" r:id="rId1"/>
    <sheet name="Лист1" sheetId="2" r:id="rId2"/>
  </sheets>
  <definedNames>
    <definedName name="_xlnm._FilterDatabase" localSheetId="0" hidden="1">sheetname!$A$4:$R$4</definedName>
    <definedName name="_xlnm.Print_Area" localSheetId="0">sheetname!$A$1:$P$64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32" i="1" l="1"/>
  <c r="M32" i="1"/>
  <c r="O37" i="1"/>
  <c r="M37" i="1"/>
  <c r="N30" i="1"/>
  <c r="O30" i="1"/>
  <c r="M30" i="1"/>
  <c r="O49" i="1"/>
  <c r="M49" i="1"/>
  <c r="O45" i="1"/>
  <c r="M45" i="1"/>
  <c r="O51" i="1"/>
  <c r="N51" i="1"/>
  <c r="M51" i="1"/>
  <c r="O43" i="1"/>
  <c r="M43" i="1"/>
  <c r="O6" i="1"/>
  <c r="M6" i="1"/>
  <c r="O54" i="1"/>
  <c r="N54" i="1"/>
  <c r="M54" i="1"/>
  <c r="N27" i="1"/>
  <c r="O27" i="1"/>
  <c r="M27" i="1"/>
  <c r="O8" i="1"/>
  <c r="M8" i="1"/>
</calcChain>
</file>

<file path=xl/sharedStrings.xml><?xml version="1.0" encoding="utf-8"?>
<sst xmlns="http://schemas.openxmlformats.org/spreadsheetml/2006/main" count="608" uniqueCount="257">
  <si>
    <t>Xizmat safari hududi</t>
  </si>
  <si>
    <t>Хизмат сафари худуди</t>
  </si>
  <si>
    <t>Зона служебной поездки</t>
  </si>
  <si>
    <t>Service trip area</t>
  </si>
  <si>
    <t>Xizmat safari turi</t>
  </si>
  <si>
    <t>Хизмат сафари тури</t>
  </si>
  <si>
    <t>Тип командировки</t>
  </si>
  <si>
    <t>Type of business trip</t>
  </si>
  <si>
    <t>Transportxarajati</t>
  </si>
  <si>
    <t/>
  </si>
  <si>
    <t>№</t>
  </si>
  <si>
    <t>Xizmat safarida necha kun bolganligi</t>
  </si>
  <si>
    <t>Mehmonxona harajati mln som</t>
  </si>
  <si>
    <t>Kunlik harajatlarmln som</t>
  </si>
  <si>
    <t>Xizmat safariga borgan xodimlar soni</t>
  </si>
  <si>
    <t>Mahalliy</t>
  </si>
  <si>
    <t>2 kun</t>
  </si>
  <si>
    <t>2 kishi</t>
  </si>
  <si>
    <t>3 kun</t>
  </si>
  <si>
    <t>1 kishi</t>
  </si>
  <si>
    <t>1 kun</t>
  </si>
  <si>
    <t>Буйруқ рақами</t>
  </si>
  <si>
    <t>Маҳаллий</t>
  </si>
  <si>
    <t>Local</t>
  </si>
  <si>
    <t>Местный</t>
  </si>
  <si>
    <t>Ф.И.О.</t>
  </si>
  <si>
    <t>B.Axmedov M.Aytniyozov</t>
  </si>
  <si>
    <t>Qoraqalpog'iston Respublikasi va Xorazm viloyati</t>
  </si>
  <si>
    <t>Қорақалпоғистон Республикаси ва Хоразим вилояти</t>
  </si>
  <si>
    <t>Республика Каракалпакстан и Хорезмская область</t>
  </si>
  <si>
    <t>The Republic of Karakalpakstan and Khorezm region</t>
  </si>
  <si>
    <t>4 kun</t>
  </si>
  <si>
    <t>5 kun</t>
  </si>
  <si>
    <t>4 kishi</t>
  </si>
  <si>
    <t>1-kishi</t>
  </si>
  <si>
    <t>U.Qo'qonboyev</t>
  </si>
  <si>
    <t>Xorazm viloyati</t>
  </si>
  <si>
    <t xml:space="preserve">Хоразм  вилояти </t>
  </si>
  <si>
    <t>Хорaзм область</t>
  </si>
  <si>
    <t xml:space="preserve"> Khorezm region</t>
  </si>
  <si>
    <t>3-kishi</t>
  </si>
  <si>
    <t>17-x</t>
  </si>
  <si>
    <t>F.Batirov</t>
  </si>
  <si>
    <t>18-x</t>
  </si>
  <si>
    <t>U.Qo'qonboyev 
X.Dexqonov</t>
  </si>
  <si>
    <t>Qashqadaryo, Andijon,Farg'ona, Namangan,</t>
  </si>
  <si>
    <t>Қашқадарё Андижон, Фарғона,Наманган</t>
  </si>
  <si>
    <t xml:space="preserve"> Андижанская
Наманган,
Фергана  Кашкадарьинская  Ташкентская область</t>
  </si>
  <si>
    <t>Andijon
Namangan,
Fergana Kashkadarya Tashkent region</t>
  </si>
  <si>
    <t>19-x</t>
  </si>
  <si>
    <t>B.Axmedov, M.Aytniyozov,</t>
  </si>
  <si>
    <t>Samarqand  viloyati</t>
  </si>
  <si>
    <t>Самарқанд вилояти</t>
  </si>
  <si>
    <t xml:space="preserve">
Самаркандская  области</t>
  </si>
  <si>
    <t xml:space="preserve"> Samarkand  regions </t>
  </si>
  <si>
    <t>20-x</t>
  </si>
  <si>
    <t xml:space="preserve"> Andijon,Farg'ona, </t>
  </si>
  <si>
    <t xml:space="preserve"> Андижон, Фарғона,</t>
  </si>
  <si>
    <t xml:space="preserve"> Андижанская
Фергана  область</t>
  </si>
  <si>
    <t>Andijon
Fergana region</t>
  </si>
  <si>
    <t>21-x</t>
  </si>
  <si>
    <t>U.Qo'qonboyev  
M.Aytniyozov</t>
  </si>
  <si>
    <t>Qoraqalpog'iston Respublikasi, Xorazm ,Buxoro, Andijon, Namangan, Navoiy, Samarqand,Jizzax,Surxondaryo, sirdaryo, va Toshkent shahar</t>
  </si>
  <si>
    <t>Қорақалпоғистон Республикаси ва Хоразим Бухоро, Андижон, Наманган, Навоий, самарқанд Жиззах Сурхондарё сирдарё  ва Тошкент шахар</t>
  </si>
  <si>
    <t>Республика Каракалпакстан, Хорезмская, Бухарская,  Андижанская,  Наманганская, Навоийская, Самаркандская, Сурхандарьинская, Сырдарьинская,  г.Ташкент</t>
  </si>
  <si>
    <t>The Republic of Karakalpakstan and Khorezm  Bukhara ,Andijan, , Namangan, Navoi, Samarkand, Surkhandarya, Syrdarya,  Tashkent city</t>
  </si>
  <si>
    <t>22-x</t>
  </si>
  <si>
    <t>B.Axmedov</t>
  </si>
  <si>
    <t>Surxondaryo, Samarqand 
Buxoro viloyatlari</t>
  </si>
  <si>
    <t>Сурхондарё Самарқанд, Бухоро
вилоятлари</t>
  </si>
  <si>
    <t>Сурхандарьинская 
Бухара
  Самарканд
  область</t>
  </si>
  <si>
    <t>Surxondaryo
Bukhara
  Samarkand
 regions</t>
  </si>
  <si>
    <t>1  kishi</t>
  </si>
  <si>
    <t>23-x</t>
  </si>
  <si>
    <t xml:space="preserve">Qashqadaryo, </t>
  </si>
  <si>
    <t xml:space="preserve">Қашқадарё </t>
  </si>
  <si>
    <t xml:space="preserve"> Кашкадарьинская,  области</t>
  </si>
  <si>
    <t>Kashkadarya</t>
  </si>
  <si>
    <t xml:space="preserve"> 2 kun</t>
  </si>
  <si>
    <t>24-x</t>
  </si>
  <si>
    <t xml:space="preserve">
Buxoro
 Jizzax viloyatlari</t>
  </si>
  <si>
    <t xml:space="preserve">
Бухоро  
Жззах вилоятлари</t>
  </si>
  <si>
    <t xml:space="preserve">
Бухара
  Джизакская область</t>
  </si>
  <si>
    <t xml:space="preserve">
Bukhara 
 Jizzakh regions</t>
  </si>
  <si>
    <t>25-x</t>
  </si>
  <si>
    <t>M.Madjidov</t>
  </si>
  <si>
    <t>26-x</t>
  </si>
  <si>
    <t>O.Nazarbekov J.Niyazbekov A.Akbarov</t>
  </si>
  <si>
    <t>3 kishi</t>
  </si>
  <si>
    <t>27-x</t>
  </si>
  <si>
    <t>M.Madjidov F.Batirov J.Shermuhammedov</t>
  </si>
  <si>
    <t xml:space="preserve">
 Samarqand
  viloyatlari</t>
  </si>
  <si>
    <t xml:space="preserve"> Самарқанд, 
 вилоятлари</t>
  </si>
  <si>
    <t>Самарканд
область</t>
  </si>
  <si>
    <t xml:space="preserve"> Samarkand
 regions</t>
  </si>
  <si>
    <t>2  kun</t>
  </si>
  <si>
    <t>28-x</t>
  </si>
  <si>
    <t>J.Niyazbekov A.Iminov</t>
  </si>
  <si>
    <t>2-kishi</t>
  </si>
  <si>
    <t>29-x</t>
  </si>
  <si>
    <t>X. Vaqqosov</t>
  </si>
  <si>
    <t>Toshkent shahar</t>
  </si>
  <si>
    <t>Тошкент шахар</t>
  </si>
  <si>
    <t>г.Ташкент</t>
  </si>
  <si>
    <t>Tashkent city</t>
  </si>
  <si>
    <t>30 kun</t>
  </si>
  <si>
    <t>1-kishu</t>
  </si>
  <si>
    <t>30-x</t>
  </si>
  <si>
    <t>O.Nazarbekov
 F.Ibragimov X.Dexqonov Sh.Akbarov F.Batirov O.Fayziyev A.Akbarov B.Murodov</t>
  </si>
  <si>
    <t>10-kun</t>
  </si>
  <si>
    <t>8-kishi</t>
  </si>
  <si>
    <t>31-x</t>
  </si>
  <si>
    <t xml:space="preserve">Qoraqalpog'iston Respublikasi, Xorazm </t>
  </si>
  <si>
    <t>Қорақалпоғистон Республикаси ва Хоразим</t>
  </si>
  <si>
    <t>Республика Каракалпакстан, Хорезмская</t>
  </si>
  <si>
    <t xml:space="preserve">The Republic of Karakalpakstan and Khorezm  </t>
  </si>
  <si>
    <t>3-kun</t>
  </si>
  <si>
    <t>32-x</t>
  </si>
  <si>
    <t xml:space="preserve">O.Nazarbekov B.Axmedov
O.Fayziyev D.Xudoyberdiyeva 
A.Akbarov A.Meliboyev F.Yunusov </t>
  </si>
  <si>
    <t>Surxondaryo
 viloyati</t>
  </si>
  <si>
    <t xml:space="preserve">
Сурхондарё вилояти </t>
  </si>
  <si>
    <t xml:space="preserve">
Сурхандарьинская область</t>
  </si>
  <si>
    <t xml:space="preserve"> Surkhandarya 
region</t>
  </si>
  <si>
    <t>13 kun</t>
  </si>
  <si>
    <t>7-kishi</t>
  </si>
  <si>
    <t>33-x</t>
  </si>
  <si>
    <t xml:space="preserve">
Buxoro
  viloyatlari</t>
  </si>
  <si>
    <t xml:space="preserve">
Бухоро  
 вилоятлари</t>
  </si>
  <si>
    <t xml:space="preserve">
Бухара
   область</t>
  </si>
  <si>
    <t xml:space="preserve">
Bukhara 
regions</t>
  </si>
  <si>
    <t>34-x</t>
  </si>
  <si>
    <t>M.Madjidov J.Niyazbekov 
J.Shermuhammedov M.Aytniyazov A.Porsoyev D.Akramov</t>
  </si>
  <si>
    <t>фаргона наманган вилояти</t>
  </si>
  <si>
    <t>Farg'ona Namangan viloyati</t>
  </si>
  <si>
    <t>Фергана, Наманганская область</t>
  </si>
  <si>
    <t>Fergana, Namangan region</t>
  </si>
  <si>
    <t>6-kishi</t>
  </si>
  <si>
    <t>35-x</t>
  </si>
  <si>
    <t>36-x</t>
  </si>
  <si>
    <t xml:space="preserve">
 Jizzax viloyatlari</t>
  </si>
  <si>
    <t xml:space="preserve">
Жззах вилоятлари</t>
  </si>
  <si>
    <t xml:space="preserve">
  Джизакская область</t>
  </si>
  <si>
    <t xml:space="preserve">
 Jizzakh regions</t>
  </si>
  <si>
    <t>U.Qo'qonboyev U.Sobirov</t>
  </si>
  <si>
    <t>37-x</t>
  </si>
  <si>
    <t xml:space="preserve">O.Nazarbekov M.Madjidov J.Niyazbekov
A.Akbarov A.Oripov M.Aytniyazov </t>
  </si>
  <si>
    <t>11 kun</t>
  </si>
  <si>
    <t>6 -kishi</t>
  </si>
  <si>
    <t>38-x</t>
  </si>
  <si>
    <t>M.Madjidov N.sodiqov
J.Xalilov</t>
  </si>
  <si>
    <t>Ташкентская область</t>
  </si>
  <si>
    <t>Toshkent viloyati</t>
  </si>
  <si>
    <t>Тошкент вилояти</t>
  </si>
  <si>
    <t>Tashkent region</t>
  </si>
  <si>
    <t>3 -kishi</t>
  </si>
  <si>
    <t>39-x</t>
  </si>
  <si>
    <t>J.Xalilov</t>
  </si>
  <si>
    <t>Farg'ona viloyati</t>
  </si>
  <si>
    <t>Фарғона вилояти</t>
  </si>
  <si>
    <t>Фергана,  область</t>
  </si>
  <si>
    <t>Fergana,  region</t>
  </si>
  <si>
    <t>9 kun</t>
  </si>
  <si>
    <t>1 -kishi</t>
  </si>
  <si>
    <t>40-x</t>
  </si>
  <si>
    <t>T.Ochilov</t>
  </si>
  <si>
    <t>Navoiy</t>
  </si>
  <si>
    <t xml:space="preserve"> Навоий</t>
  </si>
  <si>
    <t xml:space="preserve"> Навоийская</t>
  </si>
  <si>
    <t>Navoi</t>
  </si>
  <si>
    <t>41-x</t>
  </si>
  <si>
    <t xml:space="preserve">B.Axmedov </t>
  </si>
  <si>
    <t xml:space="preserve">Qashqadaryo Surxondaryo
 viloyati </t>
  </si>
  <si>
    <t xml:space="preserve">Қашқадарё Сурхондарё вилояти  </t>
  </si>
  <si>
    <t xml:space="preserve"> Кашкадарьинская,  Сурхандарьинская области</t>
  </si>
  <si>
    <t>Kashkadarya  Surkhandarya 
region</t>
  </si>
  <si>
    <t>42-x</t>
  </si>
  <si>
    <t>фаргона вилояти</t>
  </si>
  <si>
    <t>2 -kishi</t>
  </si>
  <si>
    <t>43-x</t>
  </si>
  <si>
    <t>O.Nazarbekov X.Dexqonov 
F.Ibragimov</t>
  </si>
  <si>
    <t>44-x</t>
  </si>
  <si>
    <t>45-x</t>
  </si>
  <si>
    <t>B.Axmedov O.Fayziyev
D.Xudayberdiyeva</t>
  </si>
  <si>
    <t xml:space="preserve">
Бухоро  
вилоятлари</t>
  </si>
  <si>
    <t xml:space="preserve">
Бухара
 область</t>
  </si>
  <si>
    <t>46-x</t>
  </si>
  <si>
    <t>Sh.Polatov</t>
  </si>
  <si>
    <t xml:space="preserve">
 Samarqand Buxoro
  viloyatlari</t>
  </si>
  <si>
    <t xml:space="preserve"> Самарқанд,Бухоро   
 вилоятлари</t>
  </si>
  <si>
    <t>Самарканд Бухара
область</t>
  </si>
  <si>
    <t xml:space="preserve"> Samarkand Bukhara 
 regions</t>
  </si>
  <si>
    <t>47-x</t>
  </si>
  <si>
    <t>48-x</t>
  </si>
  <si>
    <t>M.Aytniyazov</t>
  </si>
  <si>
    <t>49-x</t>
  </si>
  <si>
    <t xml:space="preserve">B.Axmedov F.Batirov Sh.Sharipov
F.Yunusov </t>
  </si>
  <si>
    <t>10 kun</t>
  </si>
  <si>
    <t>4 -kishi</t>
  </si>
  <si>
    <t>8 kun</t>
  </si>
  <si>
    <t>50-x</t>
  </si>
  <si>
    <t>M.Madjidov J.Xalilov 
J.Shermehammedov</t>
  </si>
  <si>
    <t xml:space="preserve"> Andijon, Namangan,</t>
  </si>
  <si>
    <t xml:space="preserve"> Андижон, Наманган</t>
  </si>
  <si>
    <t xml:space="preserve"> Андижанская
Наманган,
</t>
  </si>
  <si>
    <t xml:space="preserve">Andijon
Namangan,
</t>
  </si>
  <si>
    <t>51-x</t>
  </si>
  <si>
    <t>O.Fayziyev N.Sodiqov J.Sobirov</t>
  </si>
  <si>
    <t>Qoraqalpog'iston Respublikasi</t>
  </si>
  <si>
    <t>Қорақалпоғистон Республикаси</t>
  </si>
  <si>
    <t>Республика Каракалпакстан</t>
  </si>
  <si>
    <t xml:space="preserve">The Republic of Karakalpakstan </t>
  </si>
  <si>
    <t>52-x</t>
  </si>
  <si>
    <t>K.Mizamov</t>
  </si>
  <si>
    <t xml:space="preserve">Qashqadaryo Surxondaryo  Navoiy,
 viloyati </t>
  </si>
  <si>
    <t xml:space="preserve">Қашқадарё Сурхондарё  Навоий вилояти  </t>
  </si>
  <si>
    <t xml:space="preserve"> Кашкадарьинская,  Сурхандарьинская Навоийская области</t>
  </si>
  <si>
    <t>Kashkadarya  Surkhandarya Navoi 
region</t>
  </si>
  <si>
    <t>53-x</t>
  </si>
  <si>
    <t>O.Nazrbekov M.Madjidov 
F.Yunusov J.Shermuhammedov
F.Ibragimov</t>
  </si>
  <si>
    <t>5 -kishi</t>
  </si>
  <si>
    <t>54-x</t>
  </si>
  <si>
    <t xml:space="preserve">O.Nazarbekov A.Akbarov </t>
  </si>
  <si>
    <t>55-x</t>
  </si>
  <si>
    <t xml:space="preserve">B.Badulpattayev </t>
  </si>
  <si>
    <t>Farg'ona Andijon  viloyati</t>
  </si>
  <si>
    <t>фаргона Андижон вилояти</t>
  </si>
  <si>
    <t>Фергана, Андижанская  область</t>
  </si>
  <si>
    <t>Fergana, Andijon region</t>
  </si>
  <si>
    <t>56-x</t>
  </si>
  <si>
    <t>57-x</t>
  </si>
  <si>
    <t>B.Axmedov J.Niyazbekov 
F.Yunusov</t>
  </si>
  <si>
    <t>58-x</t>
  </si>
  <si>
    <t xml:space="preserve"> Andijon  viloyati</t>
  </si>
  <si>
    <t xml:space="preserve"> Андижон вилояти</t>
  </si>
  <si>
    <t xml:space="preserve"> Андижанская  область</t>
  </si>
  <si>
    <t xml:space="preserve"> Andijon region</t>
  </si>
  <si>
    <t>59-x</t>
  </si>
  <si>
    <t>B.Axmedov M.Aytniyazov</t>
  </si>
  <si>
    <t xml:space="preserve"> Namangan,  
Samarqand</t>
  </si>
  <si>
    <t xml:space="preserve"> Наманган,  самарқанд </t>
  </si>
  <si>
    <t xml:space="preserve"> Наманганская,  Самаркандская, </t>
  </si>
  <si>
    <t xml:space="preserve"> Namangan, Samarkand,  city</t>
  </si>
  <si>
    <t>60-x</t>
  </si>
  <si>
    <t xml:space="preserve">M.Aytniyazov S.Dadamirzayeva
</t>
  </si>
  <si>
    <t xml:space="preserve">  Qoraqalpog'iston Respublikasi Qashqadaryo, Farg'ona viloyati</t>
  </si>
  <si>
    <t xml:space="preserve"> Қорақалпоғистон Республикаси Қашқадарё  фаргона вилояти</t>
  </si>
  <si>
    <t xml:space="preserve"> Республика Каракалпакстан  Кашкадарьинская, Фергана,    области</t>
  </si>
  <si>
    <t xml:space="preserve"> The Republic of Karakalpakstan  Kashkadarya Fergana region</t>
  </si>
  <si>
    <t>61-x</t>
  </si>
  <si>
    <t>15 kun</t>
  </si>
  <si>
    <t>M. Madjidov A.Yulchiyev 
A.Porsoyev J.Shermuhammedov
A.Oripov F.Yunusov</t>
  </si>
  <si>
    <t>62-x</t>
  </si>
  <si>
    <t xml:space="preserve">O.Nazarbekov O.Fayziyev
 D.Xudoyberdiyeva
</t>
  </si>
  <si>
    <t>63-x</t>
  </si>
  <si>
    <t>64-x</t>
  </si>
  <si>
    <t>B.Axmedov O.Yuldashev</t>
  </si>
  <si>
    <t>Навоий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</si>
</sst>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rgb="FF20212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 applyNumberFormat="1"/>
    <xf numFmtId="0" fontId="0" fillId="0" borderId="0" xfId="0" applyNumberFormat="1" applyAlignment="1">
      <alignment horizontal="center" vertical="center" wrapText="1"/>
    </xf>
    <xf numFmtId="0" fontId="0" fillId="2" borderId="1" xfId="0" applyNumberFormat="1" applyFill="1" applyBorder="1" applyAlignment="1">
      <alignment horizontal="center" vertical="center" wrapText="1"/>
    </xf>
    <xf numFmtId="0" fontId="0" fillId="3" borderId="1" xfId="0" applyNumberForma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2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4"/>
  <sheetViews>
    <sheetView tabSelected="1" view="pageBreakPreview" zoomScaleNormal="100" zoomScaleSheetLayoutView="100" workbookViewId="0">
      <pane xSplit="2" ySplit="4" topLeftCell="F48" activePane="bottomRight" state="frozen"/>
      <selection pane="topRight" activeCell="C1" sqref="C1"/>
      <selection pane="bottomLeft" activeCell="A5" sqref="A5"/>
      <selection pane="bottomRight" activeCell="L48" sqref="L48"/>
    </sheetView>
  </sheetViews>
  <sheetFormatPr defaultRowHeight="15.75" x14ac:dyDescent="0.25"/>
  <cols>
    <col min="2" max="2" width="9.375" customWidth="1"/>
    <col min="3" max="3" width="25.25" customWidth="1"/>
    <col min="4" max="4" width="20.875" customWidth="1"/>
    <col min="5" max="5" width="17.875" customWidth="1"/>
    <col min="6" max="6" width="19.125" customWidth="1"/>
    <col min="7" max="7" width="18.75" customWidth="1"/>
    <col min="8" max="8" width="10.375" customWidth="1"/>
    <col min="9" max="9" width="13.375" customWidth="1"/>
    <col min="12" max="12" width="12" customWidth="1"/>
    <col min="13" max="13" width="10.375" customWidth="1"/>
    <col min="14" max="14" width="12" customWidth="1"/>
    <col min="15" max="15" width="10.75" customWidth="1"/>
    <col min="16" max="16" width="12" customWidth="1"/>
  </cols>
  <sheetData>
    <row r="1" spans="1:18" x14ac:dyDescent="0.25">
      <c r="P1" s="1"/>
      <c r="Q1" s="1"/>
      <c r="R1" s="1"/>
    </row>
    <row r="2" spans="1:18" x14ac:dyDescent="0.25">
      <c r="B2" t="s">
        <v>9</v>
      </c>
      <c r="D2" t="s">
        <v>9</v>
      </c>
      <c r="E2" t="s">
        <v>9</v>
      </c>
      <c r="F2" t="s">
        <v>9</v>
      </c>
      <c r="G2" t="s">
        <v>9</v>
      </c>
      <c r="H2" t="s">
        <v>9</v>
      </c>
      <c r="I2" t="s">
        <v>9</v>
      </c>
      <c r="J2" t="s">
        <v>9</v>
      </c>
      <c r="K2" t="s">
        <v>9</v>
      </c>
      <c r="L2" t="s">
        <v>9</v>
      </c>
      <c r="M2" t="s">
        <v>9</v>
      </c>
      <c r="N2" t="s">
        <v>9</v>
      </c>
      <c r="O2" t="s">
        <v>9</v>
      </c>
    </row>
    <row r="4" spans="1:18" ht="63" x14ac:dyDescent="0.25">
      <c r="A4" s="3" t="s">
        <v>10</v>
      </c>
      <c r="B4" s="3" t="s">
        <v>21</v>
      </c>
      <c r="C4" s="3" t="s">
        <v>25</v>
      </c>
      <c r="D4" s="3" t="s">
        <v>0</v>
      </c>
      <c r="E4" s="3" t="s">
        <v>1</v>
      </c>
      <c r="F4" s="3" t="s">
        <v>2</v>
      </c>
      <c r="G4" s="3" t="s">
        <v>3</v>
      </c>
      <c r="H4" s="3" t="s">
        <v>4</v>
      </c>
      <c r="I4" s="3" t="s">
        <v>5</v>
      </c>
      <c r="J4" s="3" t="s">
        <v>6</v>
      </c>
      <c r="K4" s="3" t="s">
        <v>7</v>
      </c>
      <c r="L4" s="3" t="s">
        <v>11</v>
      </c>
      <c r="M4" s="3" t="s">
        <v>8</v>
      </c>
      <c r="N4" s="3" t="s">
        <v>12</v>
      </c>
      <c r="O4" s="3" t="s">
        <v>13</v>
      </c>
      <c r="P4" s="3" t="s">
        <v>14</v>
      </c>
    </row>
    <row r="5" spans="1:18" ht="47.25" x14ac:dyDescent="0.25">
      <c r="A5" s="2"/>
      <c r="B5" s="2" t="s">
        <v>41</v>
      </c>
      <c r="C5" s="4" t="s">
        <v>42</v>
      </c>
      <c r="D5" s="2" t="s">
        <v>27</v>
      </c>
      <c r="E5" s="2" t="s">
        <v>28</v>
      </c>
      <c r="F5" s="2" t="s">
        <v>29</v>
      </c>
      <c r="G5" s="2" t="s">
        <v>30</v>
      </c>
      <c r="H5" s="2" t="s">
        <v>15</v>
      </c>
      <c r="I5" s="2" t="s">
        <v>22</v>
      </c>
      <c r="J5" s="2" t="s">
        <v>24</v>
      </c>
      <c r="K5" s="2" t="s">
        <v>23</v>
      </c>
      <c r="L5" s="2" t="s">
        <v>16</v>
      </c>
      <c r="M5" s="2">
        <v>1977368</v>
      </c>
      <c r="N5" s="2"/>
      <c r="O5" s="2">
        <v>54000</v>
      </c>
      <c r="P5" s="2" t="s">
        <v>19</v>
      </c>
    </row>
    <row r="6" spans="1:18" ht="94.5" x14ac:dyDescent="0.25">
      <c r="A6" s="2"/>
      <c r="B6" s="2" t="s">
        <v>43</v>
      </c>
      <c r="C6" s="7" t="s">
        <v>44</v>
      </c>
      <c r="D6" s="2" t="s">
        <v>45</v>
      </c>
      <c r="E6" s="2" t="s">
        <v>46</v>
      </c>
      <c r="F6" s="7" t="s">
        <v>47</v>
      </c>
      <c r="G6" s="7" t="s">
        <v>48</v>
      </c>
      <c r="H6" s="2" t="s">
        <v>15</v>
      </c>
      <c r="I6" s="2" t="s">
        <v>22</v>
      </c>
      <c r="J6" s="2" t="s">
        <v>24</v>
      </c>
      <c r="K6" s="2" t="s">
        <v>23</v>
      </c>
      <c r="L6" s="2" t="s">
        <v>16</v>
      </c>
      <c r="M6" s="2">
        <f>198720+2116963</f>
        <v>2315683</v>
      </c>
      <c r="N6" s="2">
        <v>440000</v>
      </c>
      <c r="O6" s="2">
        <f>81000+27000</f>
        <v>108000</v>
      </c>
      <c r="P6" s="2" t="s">
        <v>17</v>
      </c>
    </row>
    <row r="7" spans="1:18" ht="47.25" x14ac:dyDescent="0.25">
      <c r="A7" s="2"/>
      <c r="B7" s="2" t="s">
        <v>49</v>
      </c>
      <c r="C7" s="2" t="s">
        <v>50</v>
      </c>
      <c r="D7" s="2" t="s">
        <v>51</v>
      </c>
      <c r="E7" s="2" t="s">
        <v>52</v>
      </c>
      <c r="F7" s="5" t="s">
        <v>53</v>
      </c>
      <c r="G7" s="2" t="s">
        <v>54</v>
      </c>
      <c r="H7" s="2" t="s">
        <v>15</v>
      </c>
      <c r="I7" s="2" t="s">
        <v>22</v>
      </c>
      <c r="J7" s="2" t="s">
        <v>24</v>
      </c>
      <c r="K7" s="2" t="s">
        <v>23</v>
      </c>
      <c r="L7" s="2" t="s">
        <v>20</v>
      </c>
      <c r="M7" s="2">
        <v>204000</v>
      </c>
      <c r="N7" s="2"/>
      <c r="O7" s="2">
        <v>27000</v>
      </c>
      <c r="P7" s="2" t="s">
        <v>17</v>
      </c>
    </row>
    <row r="8" spans="1:18" ht="31.5" x14ac:dyDescent="0.25">
      <c r="A8" s="2"/>
      <c r="B8" s="2" t="s">
        <v>55</v>
      </c>
      <c r="C8" s="2" t="s">
        <v>26</v>
      </c>
      <c r="D8" s="2" t="s">
        <v>56</v>
      </c>
      <c r="E8" s="2" t="s">
        <v>57</v>
      </c>
      <c r="F8" s="7" t="s">
        <v>58</v>
      </c>
      <c r="G8" s="7" t="s">
        <v>59</v>
      </c>
      <c r="H8" s="2" t="s">
        <v>15</v>
      </c>
      <c r="I8" s="2" t="s">
        <v>22</v>
      </c>
      <c r="J8" s="2" t="s">
        <v>24</v>
      </c>
      <c r="K8" s="2" t="s">
        <v>23</v>
      </c>
      <c r="L8" s="2" t="s">
        <v>31</v>
      </c>
      <c r="M8" s="2">
        <f>1177474+348468</f>
        <v>1525942</v>
      </c>
      <c r="N8" s="2">
        <v>230000</v>
      </c>
      <c r="O8" s="2">
        <f>27000+81000</f>
        <v>108000</v>
      </c>
      <c r="P8" s="2" t="s">
        <v>17</v>
      </c>
    </row>
    <row r="9" spans="1:18" ht="173.25" x14ac:dyDescent="0.25">
      <c r="A9" s="2"/>
      <c r="B9" s="2" t="s">
        <v>60</v>
      </c>
      <c r="C9" s="2" t="s">
        <v>61</v>
      </c>
      <c r="D9" s="2" t="s">
        <v>62</v>
      </c>
      <c r="E9" s="2" t="s">
        <v>63</v>
      </c>
      <c r="F9" s="2" t="s">
        <v>64</v>
      </c>
      <c r="G9" s="2" t="s">
        <v>65</v>
      </c>
      <c r="H9" s="2" t="s">
        <v>15</v>
      </c>
      <c r="I9" s="2" t="s">
        <v>22</v>
      </c>
      <c r="J9" s="2" t="s">
        <v>24</v>
      </c>
      <c r="K9" s="2" t="s">
        <v>23</v>
      </c>
      <c r="L9" s="2" t="s">
        <v>18</v>
      </c>
      <c r="M9" s="2"/>
      <c r="N9" s="2"/>
      <c r="O9" s="2"/>
      <c r="P9" s="2" t="s">
        <v>17</v>
      </c>
    </row>
    <row r="10" spans="1:18" ht="72" customHeight="1" x14ac:dyDescent="0.25">
      <c r="A10" s="2"/>
      <c r="B10" s="2" t="s">
        <v>66</v>
      </c>
      <c r="C10" s="2" t="s">
        <v>67</v>
      </c>
      <c r="D10" s="2" t="s">
        <v>68</v>
      </c>
      <c r="E10" s="7" t="s">
        <v>69</v>
      </c>
      <c r="F10" s="7" t="s">
        <v>70</v>
      </c>
      <c r="G10" s="7" t="s">
        <v>71</v>
      </c>
      <c r="H10" s="2" t="s">
        <v>15</v>
      </c>
      <c r="I10" s="2" t="s">
        <v>22</v>
      </c>
      <c r="J10" s="2" t="s">
        <v>24</v>
      </c>
      <c r="K10" s="2" t="s">
        <v>23</v>
      </c>
      <c r="L10" s="2" t="s">
        <v>20</v>
      </c>
      <c r="M10" s="2">
        <v>1265686</v>
      </c>
      <c r="N10" s="2">
        <v>204000</v>
      </c>
      <c r="O10" s="2">
        <v>27000</v>
      </c>
      <c r="P10" s="2" t="s">
        <v>72</v>
      </c>
    </row>
    <row r="11" spans="1:18" ht="72" customHeight="1" x14ac:dyDescent="0.25">
      <c r="A11" s="2"/>
      <c r="B11" s="2" t="s">
        <v>66</v>
      </c>
      <c r="C11" s="6" t="s">
        <v>35</v>
      </c>
      <c r="D11" s="2" t="s">
        <v>256</v>
      </c>
      <c r="E11" s="7"/>
      <c r="F11" s="7"/>
      <c r="G11" s="7"/>
      <c r="H11" s="2"/>
      <c r="I11" s="2"/>
      <c r="J11" s="2"/>
      <c r="K11" s="2"/>
      <c r="L11" s="2"/>
      <c r="M11" s="2">
        <v>1605820</v>
      </c>
      <c r="N11" s="2">
        <v>250000</v>
      </c>
      <c r="O11" s="2">
        <v>27000</v>
      </c>
      <c r="P11" s="2"/>
    </row>
    <row r="12" spans="1:18" ht="78" customHeight="1" x14ac:dyDescent="0.25">
      <c r="A12" s="2"/>
      <c r="B12" s="2" t="s">
        <v>73</v>
      </c>
      <c r="C12" s="6" t="s">
        <v>35</v>
      </c>
      <c r="D12" s="2" t="s">
        <v>74</v>
      </c>
      <c r="E12" s="2" t="s">
        <v>75</v>
      </c>
      <c r="F12" s="2" t="s">
        <v>76</v>
      </c>
      <c r="G12" s="2" t="s">
        <v>77</v>
      </c>
      <c r="H12" s="2" t="s">
        <v>15</v>
      </c>
      <c r="I12" s="2" t="s">
        <v>22</v>
      </c>
      <c r="J12" s="2" t="s">
        <v>24</v>
      </c>
      <c r="K12" s="2" t="s">
        <v>23</v>
      </c>
      <c r="L12" s="2" t="s">
        <v>78</v>
      </c>
      <c r="M12" s="2">
        <v>334188</v>
      </c>
      <c r="N12" s="2">
        <v>810000</v>
      </c>
      <c r="O12" s="2">
        <v>81000</v>
      </c>
      <c r="P12" s="2" t="s">
        <v>19</v>
      </c>
    </row>
    <row r="13" spans="1:18" ht="61.5" customHeight="1" x14ac:dyDescent="0.25">
      <c r="A13" s="2"/>
      <c r="B13" s="2" t="s">
        <v>79</v>
      </c>
      <c r="C13" s="2" t="s">
        <v>26</v>
      </c>
      <c r="D13" s="7" t="s">
        <v>80</v>
      </c>
      <c r="E13" s="7" t="s">
        <v>81</v>
      </c>
      <c r="F13" s="7" t="s">
        <v>82</v>
      </c>
      <c r="G13" s="7" t="s">
        <v>83</v>
      </c>
      <c r="H13" s="2" t="s">
        <v>15</v>
      </c>
      <c r="I13" s="2" t="s">
        <v>22</v>
      </c>
      <c r="J13" s="2" t="s">
        <v>24</v>
      </c>
      <c r="K13" s="2" t="s">
        <v>23</v>
      </c>
      <c r="L13" s="2" t="s">
        <v>31</v>
      </c>
      <c r="M13" s="2">
        <v>346000</v>
      </c>
      <c r="N13" s="2"/>
      <c r="O13" s="2">
        <v>81000</v>
      </c>
      <c r="P13" s="2" t="s">
        <v>33</v>
      </c>
    </row>
    <row r="14" spans="1:18" ht="31.5" x14ac:dyDescent="0.25">
      <c r="A14" s="2"/>
      <c r="B14" s="2" t="s">
        <v>84</v>
      </c>
      <c r="C14" s="2" t="s">
        <v>85</v>
      </c>
      <c r="D14" s="2" t="s">
        <v>74</v>
      </c>
      <c r="E14" s="2" t="s">
        <v>75</v>
      </c>
      <c r="F14" s="2" t="s">
        <v>76</v>
      </c>
      <c r="G14" s="2" t="s">
        <v>77</v>
      </c>
      <c r="H14" s="2" t="s">
        <v>15</v>
      </c>
      <c r="I14" s="2" t="s">
        <v>22</v>
      </c>
      <c r="J14" s="2" t="s">
        <v>24</v>
      </c>
      <c r="K14" s="2" t="s">
        <v>23</v>
      </c>
      <c r="L14" s="2" t="s">
        <v>16</v>
      </c>
      <c r="M14" s="2">
        <v>1377099</v>
      </c>
      <c r="N14" s="2"/>
      <c r="O14" s="2">
        <v>54000</v>
      </c>
      <c r="P14" s="2" t="s">
        <v>19</v>
      </c>
    </row>
    <row r="15" spans="1:18" hidden="1" x14ac:dyDescent="0.25">
      <c r="A15" s="2">
        <v>9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1:18" hidden="1" x14ac:dyDescent="0.25">
      <c r="A16" s="2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9" hidden="1" x14ac:dyDescent="0.25">
      <c r="A17" s="2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spans="1:19" hidden="1" x14ac:dyDescent="0.25">
      <c r="A18" s="2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spans="1:19" hidden="1" x14ac:dyDescent="0.25">
      <c r="A19" s="2">
        <v>13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spans="1:19" hidden="1" x14ac:dyDescent="0.25">
      <c r="A20" s="2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spans="1:19" hidden="1" x14ac:dyDescent="0.25">
      <c r="A21" s="2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spans="1:19" hidden="1" x14ac:dyDescent="0.25">
      <c r="A22" s="2">
        <v>16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9" hidden="1" x14ac:dyDescent="0.25">
      <c r="A23" s="2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spans="1:19" hidden="1" x14ac:dyDescent="0.25">
      <c r="A24" s="2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spans="1:19" hidden="1" x14ac:dyDescent="0.25">
      <c r="A25" s="2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9" ht="31.5" x14ac:dyDescent="0.25">
      <c r="B26" s="6" t="s">
        <v>86</v>
      </c>
      <c r="C26" s="2" t="s">
        <v>87</v>
      </c>
      <c r="D26" s="2" t="s">
        <v>74</v>
      </c>
      <c r="E26" s="2" t="s">
        <v>75</v>
      </c>
      <c r="F26" s="2" t="s">
        <v>76</v>
      </c>
      <c r="G26" s="2" t="s">
        <v>77</v>
      </c>
      <c r="H26" s="2" t="s">
        <v>15</v>
      </c>
      <c r="I26" s="2" t="s">
        <v>22</v>
      </c>
      <c r="J26" s="2" t="s">
        <v>24</v>
      </c>
      <c r="K26" s="2" t="s">
        <v>23</v>
      </c>
      <c r="L26" s="2" t="s">
        <v>31</v>
      </c>
      <c r="M26" s="6">
        <v>696583</v>
      </c>
      <c r="N26" s="10">
        <v>480000</v>
      </c>
      <c r="O26" s="10">
        <v>54000</v>
      </c>
      <c r="P26" s="2" t="s">
        <v>88</v>
      </c>
    </row>
    <row r="27" spans="1:19" ht="47.25" x14ac:dyDescent="0.25">
      <c r="B27" s="6" t="s">
        <v>89</v>
      </c>
      <c r="C27" s="2" t="s">
        <v>90</v>
      </c>
      <c r="D27" s="7" t="s">
        <v>91</v>
      </c>
      <c r="E27" s="7" t="s">
        <v>92</v>
      </c>
      <c r="F27" s="7" t="s">
        <v>93</v>
      </c>
      <c r="G27" s="7" t="s">
        <v>94</v>
      </c>
      <c r="H27" s="2" t="s">
        <v>15</v>
      </c>
      <c r="I27" s="2" t="s">
        <v>22</v>
      </c>
      <c r="J27" s="2" t="s">
        <v>24</v>
      </c>
      <c r="K27" s="2" t="s">
        <v>23</v>
      </c>
      <c r="L27" s="2" t="s">
        <v>95</v>
      </c>
      <c r="M27" s="6">
        <f>133920+133920</f>
        <v>267840</v>
      </c>
      <c r="N27" s="10">
        <f>300000+300000+300000</f>
        <v>900000</v>
      </c>
      <c r="O27" s="10">
        <f>27000+27000+27000</f>
        <v>81000</v>
      </c>
      <c r="P27" s="10" t="s">
        <v>40</v>
      </c>
    </row>
    <row r="28" spans="1:19" ht="31.5" x14ac:dyDescent="0.25">
      <c r="B28" s="6" t="s">
        <v>96</v>
      </c>
      <c r="C28" s="6" t="s">
        <v>97</v>
      </c>
      <c r="D28" s="2" t="s">
        <v>74</v>
      </c>
      <c r="E28" s="2" t="s">
        <v>75</v>
      </c>
      <c r="F28" s="2" t="s">
        <v>76</v>
      </c>
      <c r="G28" s="2" t="s">
        <v>77</v>
      </c>
      <c r="H28" s="2" t="s">
        <v>15</v>
      </c>
      <c r="I28" s="2" t="s">
        <v>22</v>
      </c>
      <c r="J28" s="2" t="s">
        <v>24</v>
      </c>
      <c r="K28" s="2" t="s">
        <v>23</v>
      </c>
      <c r="L28" s="2" t="s">
        <v>78</v>
      </c>
      <c r="M28" s="6">
        <v>287000</v>
      </c>
      <c r="N28" s="10">
        <v>300000</v>
      </c>
      <c r="O28" s="10">
        <v>54000</v>
      </c>
      <c r="P28" s="10" t="s">
        <v>98</v>
      </c>
    </row>
    <row r="29" spans="1:19" ht="23.25" customHeight="1" x14ac:dyDescent="0.25">
      <c r="B29" s="6" t="s">
        <v>99</v>
      </c>
      <c r="C29" s="6" t="s">
        <v>100</v>
      </c>
      <c r="D29" s="6" t="s">
        <v>101</v>
      </c>
      <c r="E29" s="6" t="s">
        <v>102</v>
      </c>
      <c r="F29" s="6" t="s">
        <v>103</v>
      </c>
      <c r="G29" s="6" t="s">
        <v>104</v>
      </c>
      <c r="H29" s="2" t="s">
        <v>15</v>
      </c>
      <c r="I29" s="2" t="s">
        <v>22</v>
      </c>
      <c r="J29" s="2" t="s">
        <v>24</v>
      </c>
      <c r="K29" s="2" t="s">
        <v>23</v>
      </c>
      <c r="L29" s="2" t="s">
        <v>105</v>
      </c>
      <c r="M29" s="6"/>
      <c r="N29" s="10"/>
      <c r="O29" s="10"/>
      <c r="P29" s="10" t="s">
        <v>106</v>
      </c>
    </row>
    <row r="30" spans="1:19" ht="85.5" customHeight="1" x14ac:dyDescent="0.25">
      <c r="B30" s="6" t="s">
        <v>107</v>
      </c>
      <c r="C30" s="7" t="s">
        <v>108</v>
      </c>
      <c r="D30" s="6" t="s">
        <v>36</v>
      </c>
      <c r="E30" s="6" t="s">
        <v>37</v>
      </c>
      <c r="F30" s="6" t="s">
        <v>38</v>
      </c>
      <c r="G30" s="6" t="s">
        <v>39</v>
      </c>
      <c r="H30" s="2" t="s">
        <v>15</v>
      </c>
      <c r="I30" s="2" t="s">
        <v>22</v>
      </c>
      <c r="J30" s="2" t="s">
        <v>24</v>
      </c>
      <c r="K30" s="2" t="s">
        <v>23</v>
      </c>
      <c r="L30" s="6" t="s">
        <v>109</v>
      </c>
      <c r="M30" s="6">
        <f>1042436+1411811+898243+922240</f>
        <v>4274730</v>
      </c>
      <c r="N30" s="10">
        <f>1666000+2208000</f>
        <v>3874000</v>
      </c>
      <c r="O30" s="10">
        <f>81000+135000+135000+13500</f>
        <v>364500</v>
      </c>
      <c r="P30" s="10" t="s">
        <v>110</v>
      </c>
    </row>
    <row r="31" spans="1:19" ht="47.25" x14ac:dyDescent="0.25">
      <c r="B31" s="8" t="s">
        <v>111</v>
      </c>
      <c r="C31" s="7" t="s">
        <v>26</v>
      </c>
      <c r="D31" s="2" t="s">
        <v>112</v>
      </c>
      <c r="E31" s="2" t="s">
        <v>113</v>
      </c>
      <c r="F31" s="2" t="s">
        <v>114</v>
      </c>
      <c r="G31" s="2" t="s">
        <v>115</v>
      </c>
      <c r="H31" s="2" t="s">
        <v>15</v>
      </c>
      <c r="I31" s="2" t="s">
        <v>22</v>
      </c>
      <c r="J31" s="2" t="s">
        <v>24</v>
      </c>
      <c r="K31" s="2" t="s">
        <v>23</v>
      </c>
      <c r="L31" s="6" t="s">
        <v>116</v>
      </c>
      <c r="M31" s="6">
        <v>1413624</v>
      </c>
      <c r="N31" s="10"/>
      <c r="O31" s="10">
        <v>216000</v>
      </c>
      <c r="P31" s="10" t="s">
        <v>98</v>
      </c>
    </row>
    <row r="32" spans="1:19" ht="63" x14ac:dyDescent="0.25">
      <c r="B32" s="6" t="s">
        <v>117</v>
      </c>
      <c r="C32" s="7" t="s">
        <v>118</v>
      </c>
      <c r="D32" s="7" t="s">
        <v>119</v>
      </c>
      <c r="E32" s="7" t="s">
        <v>120</v>
      </c>
      <c r="F32" s="7" t="s">
        <v>121</v>
      </c>
      <c r="G32" s="7" t="s">
        <v>122</v>
      </c>
      <c r="H32" s="2" t="s">
        <v>15</v>
      </c>
      <c r="I32" s="2" t="s">
        <v>22</v>
      </c>
      <c r="J32" s="2" t="s">
        <v>24</v>
      </c>
      <c r="K32" s="2" t="s">
        <v>23</v>
      </c>
      <c r="L32" s="6" t="s">
        <v>123</v>
      </c>
      <c r="M32" s="6">
        <f>873726+328320+1422547+494250+873726</f>
        <v>3992569</v>
      </c>
      <c r="N32" s="10"/>
      <c r="O32" s="10">
        <f>81000+164160+108000+54000+135000</f>
        <v>542160</v>
      </c>
      <c r="P32" s="10" t="s">
        <v>124</v>
      </c>
      <c r="S32" s="9"/>
    </row>
    <row r="33" spans="2:16" ht="47.25" x14ac:dyDescent="0.25">
      <c r="B33" s="6" t="s">
        <v>125</v>
      </c>
      <c r="C33" s="6" t="s">
        <v>42</v>
      </c>
      <c r="D33" s="7" t="s">
        <v>126</v>
      </c>
      <c r="E33" s="7" t="s">
        <v>127</v>
      </c>
      <c r="F33" s="7" t="s">
        <v>128</v>
      </c>
      <c r="G33" s="7" t="s">
        <v>129</v>
      </c>
      <c r="H33" s="2" t="s">
        <v>15</v>
      </c>
      <c r="I33" s="2" t="s">
        <v>22</v>
      </c>
      <c r="J33" s="2" t="s">
        <v>24</v>
      </c>
      <c r="K33" s="2" t="s">
        <v>23</v>
      </c>
      <c r="L33" s="6" t="s">
        <v>20</v>
      </c>
      <c r="M33" s="6"/>
      <c r="N33" s="10"/>
      <c r="O33" s="10"/>
      <c r="P33" s="10" t="s">
        <v>34</v>
      </c>
    </row>
    <row r="34" spans="2:16" ht="63" x14ac:dyDescent="0.25">
      <c r="B34" s="6" t="s">
        <v>130</v>
      </c>
      <c r="C34" s="7" t="s">
        <v>131</v>
      </c>
      <c r="D34" s="7" t="s">
        <v>133</v>
      </c>
      <c r="E34" s="7" t="s">
        <v>132</v>
      </c>
      <c r="F34" s="7" t="s">
        <v>134</v>
      </c>
      <c r="G34" s="7" t="s">
        <v>135</v>
      </c>
      <c r="H34" s="2" t="s">
        <v>15</v>
      </c>
      <c r="I34" s="2" t="s">
        <v>22</v>
      </c>
      <c r="J34" s="2" t="s">
        <v>24</v>
      </c>
      <c r="K34" s="2" t="s">
        <v>23</v>
      </c>
      <c r="L34" s="6" t="s">
        <v>31</v>
      </c>
      <c r="M34" s="6"/>
      <c r="N34" s="10"/>
      <c r="O34" s="10"/>
      <c r="P34" s="10" t="s">
        <v>136</v>
      </c>
    </row>
    <row r="35" spans="2:16" ht="47.25" x14ac:dyDescent="0.25">
      <c r="B35" s="6" t="s">
        <v>137</v>
      </c>
      <c r="C35" s="6" t="s">
        <v>67</v>
      </c>
      <c r="D35" s="7" t="s">
        <v>91</v>
      </c>
      <c r="E35" s="7" t="s">
        <v>92</v>
      </c>
      <c r="F35" s="7" t="s">
        <v>93</v>
      </c>
      <c r="G35" s="7" t="s">
        <v>94</v>
      </c>
      <c r="H35" s="2" t="s">
        <v>15</v>
      </c>
      <c r="I35" s="2" t="s">
        <v>22</v>
      </c>
      <c r="J35" s="2" t="s">
        <v>24</v>
      </c>
      <c r="K35" s="2" t="s">
        <v>23</v>
      </c>
      <c r="L35" s="6" t="s">
        <v>16</v>
      </c>
      <c r="M35" s="6"/>
      <c r="N35" s="10"/>
      <c r="O35" s="10"/>
      <c r="P35" s="10" t="s">
        <v>34</v>
      </c>
    </row>
    <row r="36" spans="2:16" ht="47.25" x14ac:dyDescent="0.25">
      <c r="B36" s="6" t="s">
        <v>138</v>
      </c>
      <c r="C36" s="6" t="s">
        <v>143</v>
      </c>
      <c r="D36" s="7" t="s">
        <v>139</v>
      </c>
      <c r="E36" s="7" t="s">
        <v>140</v>
      </c>
      <c r="F36" s="7" t="s">
        <v>141</v>
      </c>
      <c r="G36" s="7" t="s">
        <v>142</v>
      </c>
      <c r="H36" s="2" t="s">
        <v>15</v>
      </c>
      <c r="I36" s="2" t="s">
        <v>22</v>
      </c>
      <c r="J36" s="2" t="s">
        <v>24</v>
      </c>
      <c r="K36" s="2" t="s">
        <v>23</v>
      </c>
      <c r="L36" s="6" t="s">
        <v>20</v>
      </c>
      <c r="M36" s="6"/>
      <c r="N36" s="10"/>
      <c r="O36" s="10"/>
      <c r="P36" s="10" t="s">
        <v>98</v>
      </c>
    </row>
    <row r="37" spans="2:16" ht="63" x14ac:dyDescent="0.25">
      <c r="B37" s="6" t="s">
        <v>144</v>
      </c>
      <c r="C37" s="7" t="s">
        <v>145</v>
      </c>
      <c r="D37" s="2" t="s">
        <v>74</v>
      </c>
      <c r="E37" s="2" t="s">
        <v>75</v>
      </c>
      <c r="F37" s="2" t="s">
        <v>76</v>
      </c>
      <c r="G37" s="2" t="s">
        <v>77</v>
      </c>
      <c r="H37" s="2" t="s">
        <v>15</v>
      </c>
      <c r="I37" s="2" t="s">
        <v>22</v>
      </c>
      <c r="J37" s="2" t="s">
        <v>24</v>
      </c>
      <c r="K37" s="2" t="s">
        <v>23</v>
      </c>
      <c r="L37" s="6" t="s">
        <v>146</v>
      </c>
      <c r="M37" s="6">
        <f>1823889+128600+128600+696591+3600000+282000</f>
        <v>6659680</v>
      </c>
      <c r="N37" s="10">
        <v>480000</v>
      </c>
      <c r="O37" s="10">
        <f>108000+162000+54000+270000+297000</f>
        <v>891000</v>
      </c>
      <c r="P37" s="10" t="s">
        <v>147</v>
      </c>
    </row>
    <row r="38" spans="2:16" ht="31.5" x14ac:dyDescent="0.25">
      <c r="B38" s="6" t="s">
        <v>148</v>
      </c>
      <c r="C38" s="7" t="s">
        <v>149</v>
      </c>
      <c r="D38" s="6" t="s">
        <v>151</v>
      </c>
      <c r="E38" s="6" t="s">
        <v>152</v>
      </c>
      <c r="F38" s="2" t="s">
        <v>150</v>
      </c>
      <c r="G38" s="2" t="s">
        <v>153</v>
      </c>
      <c r="H38" s="2" t="s">
        <v>15</v>
      </c>
      <c r="I38" s="2" t="s">
        <v>22</v>
      </c>
      <c r="J38" s="2" t="s">
        <v>24</v>
      </c>
      <c r="K38" s="2" t="s">
        <v>23</v>
      </c>
      <c r="L38" s="6" t="s">
        <v>20</v>
      </c>
      <c r="M38" s="6"/>
      <c r="N38" s="10"/>
      <c r="O38" s="10"/>
      <c r="P38" s="10" t="s">
        <v>154</v>
      </c>
    </row>
    <row r="39" spans="2:16" x14ac:dyDescent="0.25">
      <c r="B39" s="6" t="s">
        <v>155</v>
      </c>
      <c r="C39" s="6" t="s">
        <v>156</v>
      </c>
      <c r="D39" s="6" t="s">
        <v>157</v>
      </c>
      <c r="E39" s="6" t="s">
        <v>158</v>
      </c>
      <c r="F39" s="7" t="s">
        <v>159</v>
      </c>
      <c r="G39" s="7" t="s">
        <v>160</v>
      </c>
      <c r="H39" s="2" t="s">
        <v>15</v>
      </c>
      <c r="I39" s="2" t="s">
        <v>22</v>
      </c>
      <c r="J39" s="2" t="s">
        <v>24</v>
      </c>
      <c r="K39" s="2" t="s">
        <v>23</v>
      </c>
      <c r="L39" s="6" t="s">
        <v>161</v>
      </c>
      <c r="M39" s="6">
        <v>136080</v>
      </c>
      <c r="N39" s="10">
        <v>1440000</v>
      </c>
      <c r="O39" s="10">
        <v>243000</v>
      </c>
      <c r="P39" s="10" t="s">
        <v>162</v>
      </c>
    </row>
    <row r="40" spans="2:16" x14ac:dyDescent="0.25">
      <c r="B40" s="6" t="s">
        <v>163</v>
      </c>
      <c r="C40" s="6" t="s">
        <v>164</v>
      </c>
      <c r="D40" s="2" t="s">
        <v>165</v>
      </c>
      <c r="E40" s="2" t="s">
        <v>166</v>
      </c>
      <c r="F40" s="2" t="s">
        <v>167</v>
      </c>
      <c r="G40" s="2" t="s">
        <v>168</v>
      </c>
      <c r="H40" s="2" t="s">
        <v>15</v>
      </c>
      <c r="I40" s="2" t="s">
        <v>22</v>
      </c>
      <c r="J40" s="2" t="s">
        <v>24</v>
      </c>
      <c r="K40" s="2" t="s">
        <v>23</v>
      </c>
      <c r="L40" s="6" t="s">
        <v>32</v>
      </c>
      <c r="M40" s="6"/>
      <c r="N40" s="10"/>
      <c r="O40" s="10"/>
      <c r="P40" s="10" t="s">
        <v>162</v>
      </c>
    </row>
    <row r="41" spans="2:16" ht="47.25" x14ac:dyDescent="0.25">
      <c r="B41" s="6" t="s">
        <v>169</v>
      </c>
      <c r="C41" s="6" t="s">
        <v>170</v>
      </c>
      <c r="D41" s="2" t="s">
        <v>171</v>
      </c>
      <c r="E41" s="2" t="s">
        <v>172</v>
      </c>
      <c r="F41" s="2" t="s">
        <v>173</v>
      </c>
      <c r="G41" s="2" t="s">
        <v>174</v>
      </c>
      <c r="H41" s="2" t="s">
        <v>15</v>
      </c>
      <c r="I41" s="2" t="s">
        <v>22</v>
      </c>
      <c r="J41" s="2" t="s">
        <v>24</v>
      </c>
      <c r="K41" s="2" t="s">
        <v>23</v>
      </c>
      <c r="L41" s="6" t="s">
        <v>16</v>
      </c>
      <c r="M41" s="6">
        <v>200000</v>
      </c>
      <c r="N41" s="10"/>
      <c r="O41" s="10">
        <v>54000</v>
      </c>
      <c r="P41" s="10" t="s">
        <v>162</v>
      </c>
    </row>
    <row r="42" spans="2:16" x14ac:dyDescent="0.25">
      <c r="B42" s="6" t="s">
        <v>175</v>
      </c>
      <c r="C42" s="6" t="s">
        <v>143</v>
      </c>
      <c r="D42" s="7" t="s">
        <v>157</v>
      </c>
      <c r="E42" s="7" t="s">
        <v>176</v>
      </c>
      <c r="F42" s="7" t="s">
        <v>159</v>
      </c>
      <c r="G42" s="7" t="s">
        <v>160</v>
      </c>
      <c r="H42" s="2" t="s">
        <v>15</v>
      </c>
      <c r="I42" s="2" t="s">
        <v>22</v>
      </c>
      <c r="J42" s="2" t="s">
        <v>24</v>
      </c>
      <c r="K42" s="2" t="s">
        <v>23</v>
      </c>
      <c r="L42" s="6" t="s">
        <v>16</v>
      </c>
      <c r="M42" s="6"/>
      <c r="N42" s="10"/>
      <c r="O42" s="10"/>
      <c r="P42" s="10" t="s">
        <v>177</v>
      </c>
    </row>
    <row r="43" spans="2:16" ht="31.5" x14ac:dyDescent="0.25">
      <c r="B43" s="6" t="s">
        <v>178</v>
      </c>
      <c r="C43" s="7" t="s">
        <v>179</v>
      </c>
      <c r="D43" s="7" t="s">
        <v>157</v>
      </c>
      <c r="E43" s="7" t="s">
        <v>176</v>
      </c>
      <c r="F43" s="7" t="s">
        <v>159</v>
      </c>
      <c r="G43" s="7" t="s">
        <v>160</v>
      </c>
      <c r="H43" s="2" t="s">
        <v>15</v>
      </c>
      <c r="I43" s="2" t="s">
        <v>22</v>
      </c>
      <c r="J43" s="2" t="s">
        <v>24</v>
      </c>
      <c r="K43" s="2" t="s">
        <v>23</v>
      </c>
      <c r="L43" s="6" t="s">
        <v>18</v>
      </c>
      <c r="M43" s="6">
        <f>1093489+318310+141095</f>
        <v>1552894</v>
      </c>
      <c r="N43" s="10">
        <v>1350000</v>
      </c>
      <c r="O43" s="10">
        <f>81000+81000+81000</f>
        <v>243000</v>
      </c>
      <c r="P43" s="10" t="s">
        <v>154</v>
      </c>
    </row>
    <row r="44" spans="2:16" x14ac:dyDescent="0.25">
      <c r="B44" s="6" t="s">
        <v>180</v>
      </c>
      <c r="C44" s="6" t="s">
        <v>170</v>
      </c>
      <c r="D44" s="6" t="s">
        <v>36</v>
      </c>
      <c r="E44" s="6" t="s">
        <v>37</v>
      </c>
      <c r="F44" s="6" t="s">
        <v>38</v>
      </c>
      <c r="G44" s="6" t="s">
        <v>39</v>
      </c>
      <c r="H44" s="2" t="s">
        <v>15</v>
      </c>
      <c r="I44" s="2" t="s">
        <v>22</v>
      </c>
      <c r="J44" s="2" t="s">
        <v>24</v>
      </c>
      <c r="K44" s="2" t="s">
        <v>23</v>
      </c>
      <c r="L44" s="6" t="s">
        <v>20</v>
      </c>
      <c r="M44" s="6"/>
      <c r="N44" s="10"/>
      <c r="O44" s="10"/>
      <c r="P44" s="10" t="s">
        <v>162</v>
      </c>
    </row>
    <row r="45" spans="2:16" ht="47.25" x14ac:dyDescent="0.25">
      <c r="B45" s="6" t="s">
        <v>181</v>
      </c>
      <c r="C45" s="7" t="s">
        <v>182</v>
      </c>
      <c r="D45" s="7" t="s">
        <v>126</v>
      </c>
      <c r="E45" s="7" t="s">
        <v>183</v>
      </c>
      <c r="F45" s="7" t="s">
        <v>184</v>
      </c>
      <c r="G45" s="7" t="s">
        <v>129</v>
      </c>
      <c r="H45" s="2" t="s">
        <v>15</v>
      </c>
      <c r="I45" s="2" t="s">
        <v>22</v>
      </c>
      <c r="J45" s="2" t="s">
        <v>24</v>
      </c>
      <c r="K45" s="2" t="s">
        <v>23</v>
      </c>
      <c r="L45" s="6" t="s">
        <v>16</v>
      </c>
      <c r="M45" s="6">
        <f>1542551+501000+1589945</f>
        <v>3633496</v>
      </c>
      <c r="N45" s="10">
        <v>250000</v>
      </c>
      <c r="O45" s="10">
        <f>27000+108000+189000</f>
        <v>324000</v>
      </c>
      <c r="P45" s="10" t="s">
        <v>154</v>
      </c>
    </row>
    <row r="46" spans="2:16" ht="47.25" x14ac:dyDescent="0.25">
      <c r="B46" s="6" t="s">
        <v>185</v>
      </c>
      <c r="C46" s="6" t="s">
        <v>186</v>
      </c>
      <c r="D46" s="7" t="s">
        <v>187</v>
      </c>
      <c r="E46" s="7" t="s">
        <v>188</v>
      </c>
      <c r="F46" s="7" t="s">
        <v>189</v>
      </c>
      <c r="G46" s="7" t="s">
        <v>190</v>
      </c>
      <c r="H46" s="2" t="s">
        <v>15</v>
      </c>
      <c r="I46" s="2" t="s">
        <v>22</v>
      </c>
      <c r="J46" s="2" t="s">
        <v>24</v>
      </c>
      <c r="K46" s="2" t="s">
        <v>23</v>
      </c>
      <c r="L46" s="6" t="s">
        <v>16</v>
      </c>
      <c r="M46" s="6">
        <v>254500</v>
      </c>
      <c r="N46" s="10">
        <v>384000</v>
      </c>
      <c r="O46" s="10">
        <v>81000</v>
      </c>
      <c r="P46" s="10" t="s">
        <v>162</v>
      </c>
    </row>
    <row r="47" spans="2:16" ht="31.5" x14ac:dyDescent="0.25">
      <c r="B47" s="6" t="s">
        <v>191</v>
      </c>
      <c r="C47" s="6" t="s">
        <v>164</v>
      </c>
      <c r="D47" s="2" t="s">
        <v>74</v>
      </c>
      <c r="E47" s="2" t="s">
        <v>75</v>
      </c>
      <c r="F47" s="2" t="s">
        <v>76</v>
      </c>
      <c r="G47" s="2" t="s">
        <v>77</v>
      </c>
      <c r="H47" s="2" t="s">
        <v>15</v>
      </c>
      <c r="I47" s="2" t="s">
        <v>22</v>
      </c>
      <c r="J47" s="2" t="s">
        <v>24</v>
      </c>
      <c r="K47" s="2" t="s">
        <v>23</v>
      </c>
      <c r="L47" s="6" t="s">
        <v>31</v>
      </c>
      <c r="M47" s="6"/>
      <c r="N47" s="10"/>
      <c r="O47" s="10"/>
      <c r="P47" s="10" t="s">
        <v>162</v>
      </c>
    </row>
    <row r="48" spans="2:16" x14ac:dyDescent="0.25">
      <c r="B48" s="6" t="s">
        <v>192</v>
      </c>
      <c r="C48" s="6" t="s">
        <v>193</v>
      </c>
      <c r="D48" s="7" t="s">
        <v>157</v>
      </c>
      <c r="E48" s="7" t="s">
        <v>176</v>
      </c>
      <c r="F48" s="7" t="s">
        <v>159</v>
      </c>
      <c r="G48" s="7" t="s">
        <v>160</v>
      </c>
      <c r="H48" s="2" t="s">
        <v>15</v>
      </c>
      <c r="I48" s="2" t="s">
        <v>22</v>
      </c>
      <c r="J48" s="2" t="s">
        <v>24</v>
      </c>
      <c r="K48" s="2" t="s">
        <v>23</v>
      </c>
      <c r="L48" s="6" t="s">
        <v>16</v>
      </c>
      <c r="M48" s="6"/>
      <c r="N48" s="10"/>
      <c r="O48" s="10"/>
      <c r="P48" s="10" t="s">
        <v>162</v>
      </c>
    </row>
    <row r="49" spans="2:16" ht="47.25" x14ac:dyDescent="0.25">
      <c r="B49" s="6" t="s">
        <v>194</v>
      </c>
      <c r="C49" s="7" t="s">
        <v>195</v>
      </c>
      <c r="D49" s="6" t="s">
        <v>36</v>
      </c>
      <c r="E49" s="6" t="s">
        <v>37</v>
      </c>
      <c r="F49" s="6" t="s">
        <v>38</v>
      </c>
      <c r="G49" s="6" t="s">
        <v>39</v>
      </c>
      <c r="H49" s="2" t="s">
        <v>15</v>
      </c>
      <c r="I49" s="2" t="s">
        <v>22</v>
      </c>
      <c r="J49" s="2" t="s">
        <v>24</v>
      </c>
      <c r="K49" s="2" t="s">
        <v>23</v>
      </c>
      <c r="L49" s="6" t="s">
        <v>198</v>
      </c>
      <c r="M49" s="6">
        <f>1147955+466480</f>
        <v>1614435</v>
      </c>
      <c r="N49" s="10"/>
      <c r="O49" s="10">
        <f>108000+324000</f>
        <v>432000</v>
      </c>
      <c r="P49" s="10" t="s">
        <v>197</v>
      </c>
    </row>
    <row r="50" spans="2:16" ht="47.25" x14ac:dyDescent="0.25">
      <c r="B50" s="6" t="s">
        <v>199</v>
      </c>
      <c r="C50" s="7" t="s">
        <v>200</v>
      </c>
      <c r="D50" s="2" t="s">
        <v>201</v>
      </c>
      <c r="E50" s="2" t="s">
        <v>202</v>
      </c>
      <c r="F50" s="7" t="s">
        <v>203</v>
      </c>
      <c r="G50" s="7" t="s">
        <v>204</v>
      </c>
      <c r="H50" s="2" t="s">
        <v>15</v>
      </c>
      <c r="I50" s="2" t="s">
        <v>22</v>
      </c>
      <c r="J50" s="2" t="s">
        <v>24</v>
      </c>
      <c r="K50" s="2" t="s">
        <v>23</v>
      </c>
      <c r="L50" s="6" t="s">
        <v>161</v>
      </c>
      <c r="M50" s="6"/>
      <c r="N50" s="10"/>
      <c r="O50" s="10"/>
      <c r="P50" s="10" t="s">
        <v>154</v>
      </c>
    </row>
    <row r="51" spans="2:16" ht="31.5" x14ac:dyDescent="0.25">
      <c r="B51" s="6" t="s">
        <v>205</v>
      </c>
      <c r="C51" s="6" t="s">
        <v>206</v>
      </c>
      <c r="D51" s="2" t="s">
        <v>207</v>
      </c>
      <c r="E51" s="2" t="s">
        <v>208</v>
      </c>
      <c r="F51" s="2" t="s">
        <v>209</v>
      </c>
      <c r="G51" s="2" t="s">
        <v>210</v>
      </c>
      <c r="H51" s="2" t="s">
        <v>15</v>
      </c>
      <c r="I51" s="2" t="s">
        <v>22</v>
      </c>
      <c r="J51" s="2" t="s">
        <v>24</v>
      </c>
      <c r="K51" s="2" t="s">
        <v>23</v>
      </c>
      <c r="L51" s="6" t="s">
        <v>18</v>
      </c>
      <c r="M51" s="6">
        <f>657599+657599</f>
        <v>1315198</v>
      </c>
      <c r="N51" s="10">
        <f>200000+200000</f>
        <v>400000</v>
      </c>
      <c r="O51" s="10">
        <f>81000+81000</f>
        <v>162000</v>
      </c>
      <c r="P51" s="10" t="s">
        <v>154</v>
      </c>
    </row>
    <row r="52" spans="2:16" ht="47.25" x14ac:dyDescent="0.25">
      <c r="B52" s="6" t="s">
        <v>211</v>
      </c>
      <c r="C52" s="6" t="s">
        <v>212</v>
      </c>
      <c r="D52" s="2" t="s">
        <v>213</v>
      </c>
      <c r="E52" s="2" t="s">
        <v>214</v>
      </c>
      <c r="F52" s="2" t="s">
        <v>215</v>
      </c>
      <c r="G52" s="2" t="s">
        <v>216</v>
      </c>
      <c r="H52" s="2" t="s">
        <v>15</v>
      </c>
      <c r="I52" s="2" t="s">
        <v>22</v>
      </c>
      <c r="J52" s="2" t="s">
        <v>24</v>
      </c>
      <c r="K52" s="2" t="s">
        <v>23</v>
      </c>
      <c r="L52" s="6" t="s">
        <v>198</v>
      </c>
      <c r="M52" s="6">
        <v>554424</v>
      </c>
      <c r="N52" s="10">
        <v>1660000</v>
      </c>
      <c r="O52" s="10">
        <v>270000</v>
      </c>
      <c r="P52" s="10" t="s">
        <v>162</v>
      </c>
    </row>
    <row r="53" spans="2:16" ht="63" x14ac:dyDescent="0.25">
      <c r="B53" s="6" t="s">
        <v>217</v>
      </c>
      <c r="C53" s="7" t="s">
        <v>218</v>
      </c>
      <c r="D53" s="7" t="s">
        <v>157</v>
      </c>
      <c r="E53" s="7" t="s">
        <v>176</v>
      </c>
      <c r="F53" s="7" t="s">
        <v>159</v>
      </c>
      <c r="G53" s="7" t="s">
        <v>160</v>
      </c>
      <c r="H53" s="2" t="s">
        <v>15</v>
      </c>
      <c r="I53" s="2" t="s">
        <v>22</v>
      </c>
      <c r="J53" s="2" t="s">
        <v>24</v>
      </c>
      <c r="K53" s="2" t="s">
        <v>23</v>
      </c>
      <c r="L53" s="6" t="s">
        <v>198</v>
      </c>
      <c r="M53" s="6">
        <v>1095379</v>
      </c>
      <c r="N53" s="10"/>
      <c r="O53" s="10">
        <v>81000</v>
      </c>
      <c r="P53" s="10" t="s">
        <v>219</v>
      </c>
    </row>
    <row r="54" spans="2:16" s="11" customFormat="1" ht="31.5" x14ac:dyDescent="0.25">
      <c r="B54" s="10" t="s">
        <v>220</v>
      </c>
      <c r="C54" s="10" t="s">
        <v>221</v>
      </c>
      <c r="D54" s="2" t="s">
        <v>74</v>
      </c>
      <c r="E54" s="2" t="s">
        <v>75</v>
      </c>
      <c r="F54" s="2" t="s">
        <v>76</v>
      </c>
      <c r="G54" s="2" t="s">
        <v>77</v>
      </c>
      <c r="H54" s="2" t="s">
        <v>15</v>
      </c>
      <c r="I54" s="2" t="s">
        <v>22</v>
      </c>
      <c r="J54" s="2" t="s">
        <v>24</v>
      </c>
      <c r="K54" s="2" t="s">
        <v>23</v>
      </c>
      <c r="L54" s="10" t="s">
        <v>16</v>
      </c>
      <c r="M54" s="10">
        <f>455000+299000</f>
        <v>754000</v>
      </c>
      <c r="N54" s="10">
        <f>350000+250000</f>
        <v>600000</v>
      </c>
      <c r="O54" s="10">
        <f>54000+54000</f>
        <v>108000</v>
      </c>
      <c r="P54" s="10" t="s">
        <v>177</v>
      </c>
    </row>
    <row r="55" spans="2:16" ht="47.25" x14ac:dyDescent="0.25">
      <c r="B55" s="6" t="s">
        <v>222</v>
      </c>
      <c r="C55" s="6" t="s">
        <v>223</v>
      </c>
      <c r="D55" s="7" t="s">
        <v>224</v>
      </c>
      <c r="E55" s="7" t="s">
        <v>225</v>
      </c>
      <c r="F55" s="7" t="s">
        <v>226</v>
      </c>
      <c r="G55" s="7" t="s">
        <v>227</v>
      </c>
      <c r="H55" s="2" t="s">
        <v>15</v>
      </c>
      <c r="I55" s="2" t="s">
        <v>22</v>
      </c>
      <c r="J55" s="2" t="s">
        <v>24</v>
      </c>
      <c r="K55" s="2" t="s">
        <v>23</v>
      </c>
      <c r="L55" s="6" t="s">
        <v>16</v>
      </c>
      <c r="M55" s="6"/>
      <c r="N55" s="10"/>
      <c r="O55" s="10"/>
      <c r="P55" s="10" t="s">
        <v>162</v>
      </c>
    </row>
    <row r="56" spans="2:16" ht="47.25" x14ac:dyDescent="0.25">
      <c r="B56" s="6" t="s">
        <v>228</v>
      </c>
      <c r="C56" s="6" t="s">
        <v>143</v>
      </c>
      <c r="D56" s="7" t="s">
        <v>139</v>
      </c>
      <c r="E56" s="7" t="s">
        <v>140</v>
      </c>
      <c r="F56" s="7" t="s">
        <v>141</v>
      </c>
      <c r="G56" s="7" t="s">
        <v>142</v>
      </c>
      <c r="H56" s="2" t="s">
        <v>15</v>
      </c>
      <c r="I56" s="2" t="s">
        <v>22</v>
      </c>
      <c r="J56" s="2" t="s">
        <v>24</v>
      </c>
      <c r="K56" s="2" t="s">
        <v>23</v>
      </c>
      <c r="L56" s="6" t="s">
        <v>20</v>
      </c>
      <c r="M56" s="6"/>
      <c r="N56" s="10"/>
      <c r="O56" s="10"/>
      <c r="P56" s="10" t="s">
        <v>177</v>
      </c>
    </row>
    <row r="57" spans="2:16" ht="31.5" x14ac:dyDescent="0.25">
      <c r="B57" s="6" t="s">
        <v>229</v>
      </c>
      <c r="C57" s="7" t="s">
        <v>230</v>
      </c>
      <c r="D57" s="6" t="s">
        <v>36</v>
      </c>
      <c r="E57" s="6" t="s">
        <v>37</v>
      </c>
      <c r="F57" s="6" t="s">
        <v>38</v>
      </c>
      <c r="G57" s="6" t="s">
        <v>39</v>
      </c>
      <c r="H57" s="2" t="s">
        <v>15</v>
      </c>
      <c r="I57" s="2" t="s">
        <v>22</v>
      </c>
      <c r="J57" s="2" t="s">
        <v>24</v>
      </c>
      <c r="K57" s="2" t="s">
        <v>23</v>
      </c>
      <c r="L57" s="6" t="s">
        <v>161</v>
      </c>
      <c r="M57" s="6"/>
      <c r="N57" s="10"/>
      <c r="O57" s="10">
        <v>210000</v>
      </c>
      <c r="P57" s="10" t="s">
        <v>154</v>
      </c>
    </row>
    <row r="58" spans="2:16" ht="31.5" x14ac:dyDescent="0.25">
      <c r="B58" s="6" t="s">
        <v>231</v>
      </c>
      <c r="C58" s="6" t="s">
        <v>186</v>
      </c>
      <c r="D58" s="7" t="s">
        <v>232</v>
      </c>
      <c r="E58" s="7" t="s">
        <v>233</v>
      </c>
      <c r="F58" s="7" t="s">
        <v>234</v>
      </c>
      <c r="G58" s="7" t="s">
        <v>235</v>
      </c>
      <c r="H58" s="2" t="s">
        <v>15</v>
      </c>
      <c r="I58" s="2" t="s">
        <v>22</v>
      </c>
      <c r="J58" s="2" t="s">
        <v>24</v>
      </c>
      <c r="K58" s="2" t="s">
        <v>23</v>
      </c>
      <c r="L58" s="6" t="s">
        <v>16</v>
      </c>
      <c r="M58" s="6"/>
      <c r="N58" s="10"/>
      <c r="O58" s="10"/>
      <c r="P58" s="10" t="s">
        <v>162</v>
      </c>
    </row>
    <row r="59" spans="2:16" ht="31.5" x14ac:dyDescent="0.25">
      <c r="B59" s="6" t="s">
        <v>236</v>
      </c>
      <c r="C59" s="6" t="s">
        <v>237</v>
      </c>
      <c r="D59" s="2" t="s">
        <v>238</v>
      </c>
      <c r="E59" s="2" t="s">
        <v>239</v>
      </c>
      <c r="F59" s="2" t="s">
        <v>240</v>
      </c>
      <c r="G59" s="2" t="s">
        <v>241</v>
      </c>
      <c r="H59" s="2" t="s">
        <v>15</v>
      </c>
      <c r="I59" s="2" t="s">
        <v>22</v>
      </c>
      <c r="J59" s="2" t="s">
        <v>24</v>
      </c>
      <c r="K59" s="2" t="s">
        <v>23</v>
      </c>
      <c r="L59" s="6" t="s">
        <v>16</v>
      </c>
      <c r="M59" s="6"/>
      <c r="N59" s="10"/>
      <c r="O59" s="10"/>
      <c r="P59" s="10" t="s">
        <v>177</v>
      </c>
    </row>
    <row r="60" spans="2:16" ht="63" x14ac:dyDescent="0.25">
      <c r="B60" s="6" t="s">
        <v>242</v>
      </c>
      <c r="C60" s="7" t="s">
        <v>243</v>
      </c>
      <c r="D60" s="2" t="s">
        <v>244</v>
      </c>
      <c r="E60" s="2" t="s">
        <v>245</v>
      </c>
      <c r="F60" s="2" t="s">
        <v>246</v>
      </c>
      <c r="G60" s="2" t="s">
        <v>247</v>
      </c>
      <c r="H60" s="2" t="s">
        <v>15</v>
      </c>
      <c r="I60" s="2" t="s">
        <v>22</v>
      </c>
      <c r="J60" s="2" t="s">
        <v>24</v>
      </c>
      <c r="K60" s="2" t="s">
        <v>23</v>
      </c>
      <c r="L60" s="6" t="s">
        <v>196</v>
      </c>
      <c r="M60" s="6"/>
      <c r="N60" s="10"/>
      <c r="O60" s="10"/>
      <c r="P60" s="10" t="s">
        <v>177</v>
      </c>
    </row>
    <row r="61" spans="2:16" ht="63" x14ac:dyDescent="0.25">
      <c r="B61" s="6" t="s">
        <v>248</v>
      </c>
      <c r="C61" s="7" t="s">
        <v>250</v>
      </c>
      <c r="D61" s="7" t="s">
        <v>91</v>
      </c>
      <c r="E61" s="7" t="s">
        <v>92</v>
      </c>
      <c r="F61" s="7" t="s">
        <v>93</v>
      </c>
      <c r="G61" s="7" t="s">
        <v>94</v>
      </c>
      <c r="H61" s="2" t="s">
        <v>15</v>
      </c>
      <c r="I61" s="2" t="s">
        <v>22</v>
      </c>
      <c r="J61" s="2" t="s">
        <v>24</v>
      </c>
      <c r="K61" s="2" t="s">
        <v>23</v>
      </c>
      <c r="L61" s="6" t="s">
        <v>249</v>
      </c>
      <c r="M61" s="6"/>
      <c r="N61" s="10"/>
      <c r="O61" s="10"/>
      <c r="P61" s="10" t="s">
        <v>136</v>
      </c>
    </row>
    <row r="62" spans="2:16" ht="47.25" x14ac:dyDescent="0.25">
      <c r="B62" s="6" t="s">
        <v>251</v>
      </c>
      <c r="C62" s="7" t="s">
        <v>252</v>
      </c>
      <c r="D62" s="2" t="s">
        <v>207</v>
      </c>
      <c r="E62" s="2" t="s">
        <v>208</v>
      </c>
      <c r="F62" s="2" t="s">
        <v>209</v>
      </c>
      <c r="G62" s="2" t="s">
        <v>210</v>
      </c>
      <c r="H62" s="2" t="s">
        <v>15</v>
      </c>
      <c r="I62" s="2" t="s">
        <v>22</v>
      </c>
      <c r="J62" s="2" t="s">
        <v>24</v>
      </c>
      <c r="K62" s="2" t="s">
        <v>23</v>
      </c>
      <c r="L62" s="6" t="s">
        <v>32</v>
      </c>
      <c r="M62" s="6">
        <v>1307626</v>
      </c>
      <c r="N62" s="10">
        <v>400000</v>
      </c>
      <c r="O62" s="10">
        <v>900000</v>
      </c>
      <c r="P62" s="10" t="s">
        <v>40</v>
      </c>
    </row>
    <row r="63" spans="2:16" ht="47.25" x14ac:dyDescent="0.25">
      <c r="B63" s="6" t="s">
        <v>253</v>
      </c>
      <c r="C63" s="6" t="s">
        <v>67</v>
      </c>
      <c r="D63" s="7" t="s">
        <v>91</v>
      </c>
      <c r="E63" s="7" t="s">
        <v>92</v>
      </c>
      <c r="F63" s="7" t="s">
        <v>93</v>
      </c>
      <c r="G63" s="7" t="s">
        <v>94</v>
      </c>
      <c r="H63" s="2" t="s">
        <v>15</v>
      </c>
      <c r="I63" s="2" t="s">
        <v>22</v>
      </c>
      <c r="J63" s="2" t="s">
        <v>24</v>
      </c>
      <c r="K63" s="2" t="s">
        <v>23</v>
      </c>
      <c r="L63" s="6" t="s">
        <v>16</v>
      </c>
      <c r="M63" s="6"/>
      <c r="N63" s="10"/>
      <c r="O63" s="10"/>
      <c r="P63" s="10" t="s">
        <v>34</v>
      </c>
    </row>
    <row r="64" spans="2:16" ht="47.25" x14ac:dyDescent="0.25">
      <c r="B64" s="6" t="s">
        <v>254</v>
      </c>
      <c r="C64" s="6" t="s">
        <v>255</v>
      </c>
      <c r="D64" s="7" t="s">
        <v>224</v>
      </c>
      <c r="E64" s="7" t="s">
        <v>225</v>
      </c>
      <c r="F64" s="7" t="s">
        <v>226</v>
      </c>
      <c r="G64" s="7" t="s">
        <v>227</v>
      </c>
      <c r="H64" s="2" t="s">
        <v>15</v>
      </c>
      <c r="I64" s="2" t="s">
        <v>22</v>
      </c>
      <c r="J64" s="2" t="s">
        <v>24</v>
      </c>
      <c r="K64" s="2" t="s">
        <v>23</v>
      </c>
      <c r="L64" s="6" t="s">
        <v>16</v>
      </c>
      <c r="M64" s="6"/>
      <c r="N64" s="10"/>
      <c r="O64" s="10"/>
      <c r="P64" s="10" t="s">
        <v>98</v>
      </c>
    </row>
  </sheetData>
  <autoFilter ref="A4:R4" xr:uid="{00000000-0001-0000-0000-000000000000}"/>
  <pageMargins left="0.70866141732283472" right="0.70866141732283472" top="0.74803149606299213" bottom="0.74803149606299213" header="0.31496062992125984" footer="0.31496062992125984"/>
  <pageSetup paperSize="9" scale="19" orientation="landscape" r:id="rId1"/>
  <rowBreaks count="1" manualBreakCount="1">
    <brk id="64" max="15" man="1"/>
  </rowBreaks>
  <ignoredErrors>
    <ignoredError sqref="D2:O2 B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sheetname</vt:lpstr>
      <vt:lpstr>Лист1</vt:lpstr>
      <vt:lpstr>sheetname!Область_печати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Markazov AKT</cp:lastModifiedBy>
  <cp:lastPrinted>2022-01-25T05:16:30Z</cp:lastPrinted>
  <dcterms:created xsi:type="dcterms:W3CDTF">2021-10-19T06:42:36Z</dcterms:created>
  <dcterms:modified xsi:type="dcterms:W3CDTF">2022-07-18T11:45:40Z</dcterms:modified>
</cp:coreProperties>
</file>