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48AEB67B-C785-48CC-AE83-7496092B20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чорак 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13" i="5" l="1"/>
  <c r="C10" i="5"/>
  <c r="C11" i="5"/>
  <c r="C12" i="5"/>
  <c r="G14" i="5" l="1"/>
  <c r="I14" i="5"/>
  <c r="J14" i="5"/>
  <c r="K14" i="5"/>
  <c r="L14" i="5"/>
  <c r="S14" i="5"/>
  <c r="T14" i="5"/>
  <c r="U14" i="5"/>
  <c r="V14" i="5"/>
  <c r="E9" i="5" l="1"/>
  <c r="O13" i="5"/>
  <c r="O14" i="5" s="1"/>
  <c r="P13" i="5"/>
  <c r="P14" i="5" s="1"/>
  <c r="Q13" i="5"/>
  <c r="Q14" i="5" s="1"/>
  <c r="R14" i="5"/>
  <c r="H13" i="5"/>
  <c r="H14" i="5" l="1"/>
  <c r="D13" i="5"/>
  <c r="D11" i="5"/>
  <c r="D9" i="5"/>
  <c r="N13" i="5" l="1"/>
  <c r="N14" i="5" s="1"/>
  <c r="M13" i="5"/>
  <c r="C13" i="5" s="1"/>
  <c r="M14" i="5" l="1"/>
  <c r="E12" i="5"/>
  <c r="E10" i="5" l="1"/>
  <c r="F9" i="5" l="1"/>
  <c r="F14" i="5" s="1"/>
  <c r="W14" i="5"/>
  <c r="A10" i="5"/>
  <c r="A11" i="5" s="1"/>
  <c r="A12" i="5" s="1"/>
  <c r="A13" i="5" s="1"/>
  <c r="C14" i="5" l="1"/>
  <c r="C9" i="5"/>
</calcChain>
</file>

<file path=xl/sharedStrings.xml><?xml version="1.0" encoding="utf-8"?>
<sst xmlns="http://schemas.openxmlformats.org/spreadsheetml/2006/main" count="35" uniqueCount="34">
  <si>
    <t xml:space="preserve">Х </t>
  </si>
  <si>
    <t>2022-yilning I choragi davomida o‘tkazilgan audit tadbirlari to‘g‘risida</t>
  </si>
  <si>
    <t>M A ’ L U M O T</t>
  </si>
  <si>
    <t>T/r</t>
  </si>
  <si>
    <t>Tizimlar nomi</t>
  </si>
  <si>
    <t xml:space="preserve">Aniqlangan zarar          </t>
  </si>
  <si>
    <t>Jamlanma hujjatlar (smeta va hisobotlar) orqali ichki auditdan o‘tkazilgan xarajatlar miqdori</t>
  </si>
  <si>
    <t>ZARARLAR</t>
  </si>
  <si>
    <t>Asosiy vositalarning kamomadi</t>
  </si>
  <si>
    <t>(ming so‘mda)</t>
  </si>
  <si>
    <t>O‘zbekiston DARDT</t>
  </si>
  <si>
    <t>Operetta teatri</t>
  </si>
  <si>
    <t>V.Uspenskiy nomidagi RIMM</t>
  </si>
  <si>
    <t>O‘z DSMI</t>
  </si>
  <si>
    <t>Jami</t>
  </si>
  <si>
    <t>Holat soni</t>
  </si>
  <si>
    <t>Ish haqi va unga tenglashtirilgan to‘lovlar bo‘yicha asossiz va ortiqcha xarajatlar</t>
  </si>
  <si>
    <t>O‘tilmagan yakka dars mashg‘uloti uchun asossiz to‘langan ish haqi</t>
  </si>
  <si>
    <t>Ish haqi va unga tenglashtirilgan to‘lovlarning kam miqdorda to‘lanishi</t>
  </si>
  <si>
    <t>Intizomiy jazosi amalda bo‘lgan xodimlarga asossiz to‘langan mukofot pullari</t>
  </si>
  <si>
    <t>G‘aznadan asossiz chiqim qilingan pul mablag‘lari</t>
  </si>
  <si>
    <t>Moliyalashtirilgan smeta xarajatlarida ko‘zda tutilmagan ortiqcha xarajat</t>
  </si>
  <si>
    <t>Ko‘rsatilmagan xizmatlar uchun to‘langan pul mablag‘lari</t>
  </si>
  <si>
    <t>Talabalardan ortiqcha undirilgan kontrakt to‘lovi</t>
  </si>
  <si>
    <t xml:space="preserve">Talabalar tomonidan kam to‘langan kontrakt to‘lovi </t>
  </si>
  <si>
    <t>Moliyaviy hisobotga nisbatan debitor qarzdorlik bo‘yicha tafovut</t>
  </si>
  <si>
    <t>Maqsadsiz sarflangan          ("не целевое использование") YoMM</t>
  </si>
  <si>
    <t>Benzin hamda dizel yonilg‘isi kamomadi</t>
  </si>
  <si>
    <t>Benzin mahsulotining me’yoridan ortiqcha sarflanishi</t>
  </si>
  <si>
    <t>Asosiy vositalarning buxgalteriya hujjatlariga kirimga olishda aniqlangan xatoliklar</t>
  </si>
  <si>
    <t>Tovar-moddiy boyliklar kamomadi</t>
  </si>
  <si>
    <t xml:space="preserve">Audit tekshiruvi mobaynida undirilgan mablag‘lar   </t>
  </si>
  <si>
    <t>Audit xulosasiga asosan undirilgan summa</t>
  </si>
  <si>
    <t>Jizzax ixtisoslashtirilgan musiqa maktabi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</si>
</sst>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5" formatCode="_-* #,##0.0\ _₽_-;\-* #,##0.0\ _₽_-;_-* &quot;-&quot;??\ _₽_-;_-@_-"/>
    <numFmt numFmtId="166" formatCode="_-* #,##0\ _₽_-;\-* #,##0\ _₽_-;_-* &quot;-&quot;??\ _₽_-;_-@_-"/>
    <numFmt numFmtId="167" formatCode="_-* #,##0.0\ _₽_-;\-* #,##0.0\ _₽_-;_-* &quot;-&quot;?\ _₽_-;_-@_-"/>
  </numFmts>
  <fonts count="11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i/>
      <sz val="15"/>
      <color theme="1"/>
      <name val="Times New Roman"/>
      <family val="1"/>
      <charset val="204"/>
    </font>
    <font>
      <sz val="15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3.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center"/>
    </xf>
    <xf numFmtId="165" fontId="1" fillId="0" borderId="0" xfId="0" applyNumberFormat="1" applyFont="1"/>
    <xf numFmtId="166" fontId="1" fillId="0" borderId="0" xfId="0" applyNumberFormat="1" applyFont="1"/>
    <xf numFmtId="165" fontId="1" fillId="0" borderId="5" xfId="1" applyNumberFormat="1" applyFont="1" applyBorder="1" applyAlignment="1">
      <alignment horizontal="center" vertical="center" wrapText="1"/>
    </xf>
    <xf numFmtId="165" fontId="1" fillId="0" borderId="5" xfId="1" applyNumberFormat="1" applyFont="1" applyBorder="1" applyAlignment="1">
      <alignment horizontal="center" vertical="center"/>
    </xf>
    <xf numFmtId="167" fontId="1" fillId="0" borderId="0" xfId="0" applyNumberFormat="1" applyFont="1"/>
    <xf numFmtId="0" fontId="1" fillId="0" borderId="0" xfId="0" applyFont="1" applyAlignment="1">
      <alignment wrapText="1"/>
    </xf>
    <xf numFmtId="165" fontId="2" fillId="0" borderId="1" xfId="1" applyNumberFormat="1" applyFont="1" applyFill="1" applyBorder="1" applyAlignment="1">
      <alignment horizontal="center" vertical="center"/>
    </xf>
    <xf numFmtId="165" fontId="1" fillId="0" borderId="0" xfId="0" applyNumberFormat="1" applyFont="1" applyFill="1"/>
    <xf numFmtId="0" fontId="1" fillId="0" borderId="0" xfId="0" applyFont="1" applyFill="1"/>
    <xf numFmtId="166" fontId="1" fillId="0" borderId="1" xfId="0" applyNumberFormat="1" applyFont="1" applyFill="1" applyBorder="1"/>
    <xf numFmtId="0" fontId="1" fillId="0" borderId="3" xfId="0" applyFont="1" applyBorder="1" applyAlignment="1">
      <alignment horizontal="center" vertical="center" wrapText="1"/>
    </xf>
    <xf numFmtId="0" fontId="7" fillId="0" borderId="0" xfId="0" applyFont="1"/>
    <xf numFmtId="0" fontId="1" fillId="0" borderId="0" xfId="0" applyFont="1" applyAlignment="1">
      <alignment horizontal="center" wrapText="1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165" fontId="8" fillId="0" borderId="3" xfId="1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65" fontId="8" fillId="0" borderId="1" xfId="1" applyNumberFormat="1" applyFont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/>
    </xf>
    <xf numFmtId="165" fontId="9" fillId="0" borderId="1" xfId="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165" fontId="1" fillId="0" borderId="1" xfId="1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0066"/>
      <color rgb="FFFF66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24"/>
  <sheetViews>
    <sheetView tabSelected="1" topLeftCell="D1" zoomScale="85" zoomScaleNormal="85" workbookViewId="0">
      <selection activeCell="M7" sqref="M7:M8"/>
    </sheetView>
  </sheetViews>
  <sheetFormatPr defaultRowHeight="18.75" x14ac:dyDescent="0.3"/>
  <cols>
    <col min="1" max="1" width="6.140625" style="1" customWidth="1"/>
    <col min="2" max="2" width="55.140625" style="1" customWidth="1"/>
    <col min="3" max="3" width="20.7109375" style="1" customWidth="1"/>
    <col min="4" max="4" width="10.5703125" style="1" customWidth="1"/>
    <col min="5" max="5" width="22.28515625" style="1" customWidth="1"/>
    <col min="6" max="6" width="23.140625" style="1" customWidth="1"/>
    <col min="7" max="7" width="18.42578125" style="1" customWidth="1"/>
    <col min="8" max="8" width="21.42578125" style="1" customWidth="1"/>
    <col min="9" max="9" width="22.140625" style="1" customWidth="1"/>
    <col min="10" max="10" width="16.42578125" style="1" customWidth="1"/>
    <col min="11" max="11" width="18.5703125" style="1" customWidth="1"/>
    <col min="12" max="12" width="18.28515625" style="1" customWidth="1"/>
    <col min="13" max="13" width="16.85546875" style="1" customWidth="1"/>
    <col min="14" max="14" width="15.85546875" style="1" customWidth="1"/>
    <col min="15" max="15" width="17.140625" style="1" customWidth="1"/>
    <col min="16" max="16" width="19.42578125" style="1" customWidth="1"/>
    <col min="17" max="17" width="17.42578125" style="1" customWidth="1"/>
    <col min="18" max="19" width="19.28515625" style="1" customWidth="1"/>
    <col min="20" max="20" width="20.140625" style="1" customWidth="1"/>
    <col min="21" max="21" width="14.5703125" style="1" customWidth="1"/>
    <col min="22" max="22" width="17.28515625" style="1" customWidth="1"/>
    <col min="23" max="23" width="16.85546875" style="1" customWidth="1"/>
    <col min="24" max="16384" width="9.140625" style="1"/>
  </cols>
  <sheetData>
    <row r="2" spans="1:24" ht="20.25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pans="1:24" ht="20.25" x14ac:dyDescent="0.3">
      <c r="A3" s="32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</row>
    <row r="4" spans="1:24" ht="20.25" x14ac:dyDescent="0.3">
      <c r="A4" s="32" t="s">
        <v>2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</row>
    <row r="5" spans="1:24" ht="19.5" x14ac:dyDescent="0.3">
      <c r="E5" s="2"/>
      <c r="U5" s="15" t="s">
        <v>9</v>
      </c>
    </row>
    <row r="6" spans="1:24" ht="28.5" customHeight="1" x14ac:dyDescent="0.3">
      <c r="A6" s="33" t="s">
        <v>3</v>
      </c>
      <c r="B6" s="39" t="s">
        <v>4</v>
      </c>
      <c r="C6" s="33" t="s">
        <v>5</v>
      </c>
      <c r="D6" s="33" t="s">
        <v>15</v>
      </c>
      <c r="E6" s="33" t="s">
        <v>6</v>
      </c>
      <c r="F6" s="36" t="s">
        <v>7</v>
      </c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5" t="s">
        <v>31</v>
      </c>
      <c r="W6" s="35" t="s">
        <v>32</v>
      </c>
    </row>
    <row r="7" spans="1:24" ht="18.75" customHeight="1" x14ac:dyDescent="0.3">
      <c r="A7" s="38"/>
      <c r="B7" s="40"/>
      <c r="C7" s="38"/>
      <c r="D7" s="38"/>
      <c r="E7" s="42"/>
      <c r="F7" s="35" t="s">
        <v>16</v>
      </c>
      <c r="G7" s="33" t="s">
        <v>17</v>
      </c>
      <c r="H7" s="35" t="s">
        <v>18</v>
      </c>
      <c r="I7" s="33" t="s">
        <v>19</v>
      </c>
      <c r="J7" s="33" t="s">
        <v>20</v>
      </c>
      <c r="K7" s="33" t="s">
        <v>21</v>
      </c>
      <c r="L7" s="44" t="s">
        <v>22</v>
      </c>
      <c r="M7" s="33" t="s">
        <v>23</v>
      </c>
      <c r="N7" s="33" t="s">
        <v>24</v>
      </c>
      <c r="O7" s="33" t="s">
        <v>25</v>
      </c>
      <c r="P7" s="33" t="s">
        <v>26</v>
      </c>
      <c r="Q7" s="33" t="s">
        <v>27</v>
      </c>
      <c r="R7" s="33" t="s">
        <v>28</v>
      </c>
      <c r="S7" s="33" t="s">
        <v>29</v>
      </c>
      <c r="T7" s="33" t="s">
        <v>8</v>
      </c>
      <c r="U7" s="33" t="s">
        <v>30</v>
      </c>
      <c r="V7" s="35"/>
      <c r="W7" s="35"/>
    </row>
    <row r="8" spans="1:24" ht="142.5" customHeight="1" x14ac:dyDescent="0.3">
      <c r="A8" s="34"/>
      <c r="B8" s="41"/>
      <c r="C8" s="34"/>
      <c r="D8" s="34"/>
      <c r="E8" s="43"/>
      <c r="F8" s="35"/>
      <c r="G8" s="34"/>
      <c r="H8" s="35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5"/>
      <c r="W8" s="35"/>
    </row>
    <row r="9" spans="1:24" s="18" customFormat="1" ht="24.95" customHeight="1" x14ac:dyDescent="0.25">
      <c r="A9" s="14">
        <v>1</v>
      </c>
      <c r="B9" s="17" t="s">
        <v>10</v>
      </c>
      <c r="C9" s="25">
        <f t="shared" ref="C9:C13" si="0">+SUM(F9:U9)</f>
        <v>30066.400000000001</v>
      </c>
      <c r="D9" s="26">
        <f>4+1+1+5+2+1</f>
        <v>14</v>
      </c>
      <c r="E9" s="20">
        <f>5335048+5823757+6092158.8</f>
        <v>17250963.800000001</v>
      </c>
      <c r="F9" s="20">
        <f>10322.4+127.4+448.8+2355.1+150</f>
        <v>13403.699999999999</v>
      </c>
      <c r="G9" s="21"/>
      <c r="H9" s="21"/>
      <c r="I9" s="21"/>
      <c r="J9" s="21"/>
      <c r="K9" s="24">
        <v>16443.3</v>
      </c>
      <c r="L9" s="20">
        <v>219.4</v>
      </c>
      <c r="M9" s="20"/>
      <c r="N9" s="20"/>
      <c r="O9" s="22"/>
      <c r="P9" s="22"/>
      <c r="Q9" s="22"/>
      <c r="R9" s="22"/>
      <c r="S9" s="22"/>
      <c r="T9" s="23"/>
      <c r="U9" s="22"/>
      <c r="V9" s="23">
        <v>4224</v>
      </c>
      <c r="W9" s="6"/>
    </row>
    <row r="10" spans="1:24" s="18" customFormat="1" ht="24.95" customHeight="1" x14ac:dyDescent="0.25">
      <c r="A10" s="14">
        <f>+A9+1</f>
        <v>2</v>
      </c>
      <c r="B10" s="3" t="s">
        <v>11</v>
      </c>
      <c r="C10" s="25">
        <f t="shared" si="0"/>
        <v>6514.1</v>
      </c>
      <c r="D10" s="26">
        <v>4</v>
      </c>
      <c r="E10" s="20">
        <f>6634578+6833644+8089121</f>
        <v>21557343</v>
      </c>
      <c r="F10" s="20">
        <v>4316.1000000000004</v>
      </c>
      <c r="G10" s="21"/>
      <c r="H10" s="21"/>
      <c r="I10" s="21"/>
      <c r="J10" s="21"/>
      <c r="K10" s="22"/>
      <c r="L10" s="20"/>
      <c r="M10" s="20"/>
      <c r="N10" s="20"/>
      <c r="O10" s="22"/>
      <c r="P10" s="22"/>
      <c r="Q10" s="22"/>
      <c r="R10" s="22"/>
      <c r="S10" s="23">
        <v>2198</v>
      </c>
      <c r="T10" s="23"/>
      <c r="U10" s="22"/>
      <c r="V10" s="23"/>
      <c r="W10" s="6"/>
    </row>
    <row r="11" spans="1:24" s="18" customFormat="1" ht="24.95" customHeight="1" x14ac:dyDescent="0.3">
      <c r="A11" s="14">
        <f t="shared" ref="A11:A13" si="1">+A10+1</f>
        <v>3</v>
      </c>
      <c r="B11" s="3" t="s">
        <v>33</v>
      </c>
      <c r="C11" s="25">
        <f t="shared" si="0"/>
        <v>149294</v>
      </c>
      <c r="D11" s="26">
        <f>1+14+14+25+23</f>
        <v>77</v>
      </c>
      <c r="E11" s="20">
        <v>7461667</v>
      </c>
      <c r="F11" s="20">
        <v>143525.79999999999</v>
      </c>
      <c r="G11" s="21"/>
      <c r="H11" s="21"/>
      <c r="I11" s="21"/>
      <c r="J11" s="21"/>
      <c r="K11" s="22"/>
      <c r="L11" s="20"/>
      <c r="M11" s="20"/>
      <c r="N11" s="20"/>
      <c r="O11" s="22"/>
      <c r="P11" s="22"/>
      <c r="Q11" s="22"/>
      <c r="R11" s="22"/>
      <c r="S11" s="22"/>
      <c r="T11" s="31">
        <v>5520</v>
      </c>
      <c r="U11" s="30">
        <v>248.2</v>
      </c>
      <c r="V11" s="20"/>
      <c r="W11" s="7"/>
    </row>
    <row r="12" spans="1:24" s="18" customFormat="1" ht="24.95" customHeight="1" x14ac:dyDescent="0.25">
      <c r="A12" s="14">
        <f t="shared" si="1"/>
        <v>4</v>
      </c>
      <c r="B12" s="3" t="s">
        <v>12</v>
      </c>
      <c r="C12" s="25">
        <f t="shared" si="0"/>
        <v>1414425</v>
      </c>
      <c r="D12" s="26">
        <v>176</v>
      </c>
      <c r="E12" s="20">
        <f>10704314.6+14957784.1</f>
        <v>25662098.699999999</v>
      </c>
      <c r="F12" s="20">
        <v>370148.9</v>
      </c>
      <c r="G12" s="21"/>
      <c r="H12" s="21">
        <v>22325.1</v>
      </c>
      <c r="I12" s="21"/>
      <c r="J12" s="21"/>
      <c r="K12" s="22"/>
      <c r="L12" s="20"/>
      <c r="M12" s="24"/>
      <c r="N12" s="24"/>
      <c r="O12" s="24"/>
      <c r="P12" s="24"/>
      <c r="Q12" s="24"/>
      <c r="R12" s="24"/>
      <c r="S12" s="24"/>
      <c r="T12" s="20">
        <v>1021951</v>
      </c>
      <c r="U12" s="22"/>
      <c r="V12" s="20"/>
      <c r="W12" s="7"/>
    </row>
    <row r="13" spans="1:24" s="18" customFormat="1" ht="24.95" customHeight="1" x14ac:dyDescent="0.25">
      <c r="A13" s="14">
        <f t="shared" si="1"/>
        <v>5</v>
      </c>
      <c r="B13" s="3" t="s">
        <v>13</v>
      </c>
      <c r="C13" s="25">
        <f t="shared" si="0"/>
        <v>191269.7</v>
      </c>
      <c r="D13" s="26">
        <f>4+6+14</f>
        <v>24</v>
      </c>
      <c r="E13" s="20"/>
      <c r="F13" s="20"/>
      <c r="G13" s="24">
        <v>57718.9</v>
      </c>
      <c r="H13" s="24">
        <f>16332.8+24147+4131.1</f>
        <v>44610.9</v>
      </c>
      <c r="I13" s="24">
        <v>31782</v>
      </c>
      <c r="J13" s="24">
        <v>1101.2</v>
      </c>
      <c r="K13" s="22"/>
      <c r="L13" s="20"/>
      <c r="M13" s="24">
        <f>952.3+4902.8</f>
        <v>5855.1</v>
      </c>
      <c r="N13" s="24">
        <f>6122.2+5685.5</f>
        <v>11807.7</v>
      </c>
      <c r="O13" s="24">
        <f>2835.3+8998.2+2619.6</f>
        <v>14453.1</v>
      </c>
      <c r="P13" s="24">
        <f>8097.7+3006.4</f>
        <v>11104.1</v>
      </c>
      <c r="Q13" s="24">
        <f>764.8+878.1+4874.9+2571.1</f>
        <v>9088.9</v>
      </c>
      <c r="R13" s="24">
        <f>283.6+993.8+2470.4</f>
        <v>3747.8</v>
      </c>
      <c r="S13" s="24"/>
      <c r="T13" s="20"/>
      <c r="U13" s="22"/>
      <c r="V13" s="20"/>
      <c r="W13" s="7"/>
    </row>
    <row r="14" spans="1:24" s="12" customFormat="1" ht="26.25" customHeight="1" x14ac:dyDescent="0.3">
      <c r="A14" s="13"/>
      <c r="B14" s="19" t="s">
        <v>14</v>
      </c>
      <c r="C14" s="27">
        <f>+SUM(F14:U14)</f>
        <v>1791569.2</v>
      </c>
      <c r="D14" s="28" t="s">
        <v>0</v>
      </c>
      <c r="E14" s="29" t="s">
        <v>0</v>
      </c>
      <c r="F14" s="27">
        <f>+SUM(F9:F13)</f>
        <v>531394.5</v>
      </c>
      <c r="G14" s="27">
        <f t="shared" ref="G14:V14" si="2">+SUM(G9:G13)</f>
        <v>57718.9</v>
      </c>
      <c r="H14" s="27">
        <f t="shared" si="2"/>
        <v>66936</v>
      </c>
      <c r="I14" s="27">
        <f t="shared" si="2"/>
        <v>31782</v>
      </c>
      <c r="J14" s="27">
        <f t="shared" si="2"/>
        <v>1101.2</v>
      </c>
      <c r="K14" s="27">
        <f t="shared" si="2"/>
        <v>16443.3</v>
      </c>
      <c r="L14" s="27">
        <f t="shared" si="2"/>
        <v>219.4</v>
      </c>
      <c r="M14" s="27">
        <f t="shared" si="2"/>
        <v>5855.1</v>
      </c>
      <c r="N14" s="27">
        <f t="shared" si="2"/>
        <v>11807.7</v>
      </c>
      <c r="O14" s="27">
        <f t="shared" si="2"/>
        <v>14453.1</v>
      </c>
      <c r="P14" s="27">
        <f t="shared" si="2"/>
        <v>11104.1</v>
      </c>
      <c r="Q14" s="27">
        <f t="shared" si="2"/>
        <v>9088.9</v>
      </c>
      <c r="R14" s="27">
        <f t="shared" si="2"/>
        <v>3747.8</v>
      </c>
      <c r="S14" s="27">
        <f t="shared" si="2"/>
        <v>2198</v>
      </c>
      <c r="T14" s="27">
        <f t="shared" si="2"/>
        <v>1027471</v>
      </c>
      <c r="U14" s="27">
        <f t="shared" si="2"/>
        <v>248.2</v>
      </c>
      <c r="V14" s="27">
        <f t="shared" si="2"/>
        <v>4224</v>
      </c>
      <c r="W14" s="10">
        <f t="shared" ref="W14" si="3">+SUM(W9:W13)</f>
        <v>0</v>
      </c>
      <c r="X14" s="11"/>
    </row>
    <row r="15" spans="1:24" x14ac:dyDescent="0.3">
      <c r="A15" s="5"/>
    </row>
    <row r="16" spans="1:24" x14ac:dyDescent="0.3">
      <c r="F16" s="8"/>
      <c r="G16" s="8"/>
      <c r="H16" s="8"/>
      <c r="I16" s="8"/>
      <c r="J16" s="8"/>
      <c r="Q16" s="8"/>
    </row>
    <row r="17" spans="3:11" x14ac:dyDescent="0.3">
      <c r="C17" s="4"/>
      <c r="H17" s="9"/>
      <c r="I17" s="16"/>
    </row>
    <row r="18" spans="3:11" x14ac:dyDescent="0.3">
      <c r="H18" s="9"/>
      <c r="I18" s="16"/>
    </row>
    <row r="19" spans="3:11" x14ac:dyDescent="0.3">
      <c r="H19" s="9"/>
      <c r="I19" s="16"/>
      <c r="K19" s="8"/>
    </row>
    <row r="20" spans="3:11" x14ac:dyDescent="0.3">
      <c r="H20" s="9"/>
      <c r="I20" s="16"/>
    </row>
    <row r="21" spans="3:11" x14ac:dyDescent="0.3">
      <c r="H21" s="9"/>
      <c r="I21" s="16"/>
    </row>
    <row r="24" spans="3:11" x14ac:dyDescent="0.3">
      <c r="C24" s="8"/>
    </row>
  </sheetData>
  <mergeCells count="27">
    <mergeCell ref="A6:A8"/>
    <mergeCell ref="B6:B8"/>
    <mergeCell ref="C6:C8"/>
    <mergeCell ref="D6:D8"/>
    <mergeCell ref="E6:E8"/>
    <mergeCell ref="V6:V8"/>
    <mergeCell ref="F6:U6"/>
    <mergeCell ref="S7:S8"/>
    <mergeCell ref="H7:H8"/>
    <mergeCell ref="L7:L8"/>
    <mergeCell ref="F7:F8"/>
    <mergeCell ref="A2:W2"/>
    <mergeCell ref="A3:W3"/>
    <mergeCell ref="A4:W4"/>
    <mergeCell ref="G7:G8"/>
    <mergeCell ref="I7:I8"/>
    <mergeCell ref="W6:W8"/>
    <mergeCell ref="M7:M8"/>
    <mergeCell ref="N7:N8"/>
    <mergeCell ref="O7:O8"/>
    <mergeCell ref="P7:P8"/>
    <mergeCell ref="Q7:Q8"/>
    <mergeCell ref="R7:R8"/>
    <mergeCell ref="T7:T8"/>
    <mergeCell ref="U7:U8"/>
    <mergeCell ref="J7:J8"/>
    <mergeCell ref="K7:K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1-чорак 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AIO</cp:lastModifiedBy>
  <dcterms:created xsi:type="dcterms:W3CDTF">2021-02-10T04:21:06Z</dcterms:created>
  <dcterms:modified xsi:type="dcterms:W3CDTF">2022-05-12T12:52:33Z</dcterms:modified>
</cp:coreProperties>
</file>